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https://aga1.sharepoint.com/sites/GC/RA Documents/Administrative/2021 Administration/AGA Website Content/NGSI/"/>
    </mc:Choice>
  </mc:AlternateContent>
  <xr:revisionPtr revIDLastSave="0" documentId="8_{5FCAD0C7-C0D6-4904-8134-ED699DB49D45}" xr6:coauthVersionLast="45" xr6:coauthVersionMax="45" xr10:uidLastSave="{00000000-0000-0000-0000-000000000000}"/>
  <bookViews>
    <workbookView xWindow="-120" yWindow="-120" windowWidth="29040" windowHeight="15840" tabRatio="728" xr2:uid="{00000000-000D-0000-FFFF-FFFF00000000}"/>
  </bookViews>
  <sheets>
    <sheet name="Instructions &amp; Reference Data" sheetId="10" r:id="rId1"/>
    <sheet name="G&amp;B GHGRP Facilities" sheetId="13" r:id="rId2"/>
    <sheet name="G&amp;B Non-GHGRP Facilities" sheetId="11" r:id="rId3"/>
    <sheet name="Public Data" sheetId="12" r:id="rId4"/>
    <sheet name="Processing" sheetId="3" state="hidden" r:id="rId5"/>
    <sheet name="Transmission &amp; Storage" sheetId="4" state="hidden" r:id="rId6"/>
    <sheet name="Distribution" sheetId="5" state="hidden" r:id="rId7"/>
  </sheets>
  <definedNames>
    <definedName name="Dehydrator">#REF!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11" i="12" l="1"/>
  <c r="B10" i="12" l="1"/>
  <c r="B8" i="12"/>
  <c r="B7" i="12"/>
  <c r="I45" i="11"/>
  <c r="B12" i="12" l="1"/>
  <c r="I44" i="13"/>
  <c r="I45" i="13" s="1"/>
  <c r="H44" i="13"/>
  <c r="H45" i="13" s="1"/>
  <c r="G44" i="13"/>
  <c r="G45" i="13" s="1"/>
  <c r="F44" i="13"/>
  <c r="F45" i="13" s="1"/>
  <c r="E44" i="13"/>
  <c r="E45" i="13" s="1"/>
  <c r="D44" i="13"/>
  <c r="D45" i="13" s="1"/>
  <c r="C44" i="13"/>
  <c r="C45" i="13" s="1"/>
  <c r="B44" i="13"/>
  <c r="I36" i="13"/>
  <c r="H36" i="13"/>
  <c r="G36" i="13"/>
  <c r="F36" i="13"/>
  <c r="E36" i="13"/>
  <c r="D36" i="13"/>
  <c r="C36" i="13"/>
  <c r="B36" i="13"/>
  <c r="I33" i="13"/>
  <c r="I37" i="13" s="1"/>
  <c r="H33" i="13"/>
  <c r="H37" i="13" s="1"/>
  <c r="G33" i="13"/>
  <c r="G37" i="13" s="1"/>
  <c r="F33" i="13"/>
  <c r="F37" i="13" s="1"/>
  <c r="E33" i="13"/>
  <c r="E37" i="13" s="1"/>
  <c r="D33" i="13"/>
  <c r="D37" i="13" s="1"/>
  <c r="C33" i="13"/>
  <c r="C37" i="13" s="1"/>
  <c r="B33" i="13"/>
  <c r="J23" i="13"/>
  <c r="I23" i="13"/>
  <c r="H23" i="13"/>
  <c r="G23" i="13"/>
  <c r="F23" i="13"/>
  <c r="E23" i="13"/>
  <c r="D23" i="13"/>
  <c r="C23" i="13"/>
  <c r="B23" i="13"/>
  <c r="J22" i="13"/>
  <c r="I22" i="13"/>
  <c r="H22" i="13"/>
  <c r="G22" i="13"/>
  <c r="F22" i="13"/>
  <c r="E22" i="13"/>
  <c r="D22" i="13"/>
  <c r="C22" i="13"/>
  <c r="B22" i="13"/>
  <c r="J21" i="13"/>
  <c r="I21" i="13"/>
  <c r="H21" i="13"/>
  <c r="G21" i="13"/>
  <c r="F21" i="13"/>
  <c r="E21" i="13"/>
  <c r="D21" i="13"/>
  <c r="C21" i="13"/>
  <c r="B21" i="13"/>
  <c r="J20" i="13"/>
  <c r="I20" i="13"/>
  <c r="H20" i="13"/>
  <c r="G20" i="13"/>
  <c r="F20" i="13"/>
  <c r="E20" i="13"/>
  <c r="D20" i="13"/>
  <c r="C20" i="13"/>
  <c r="B20" i="13"/>
  <c r="J19" i="13"/>
  <c r="I19" i="13"/>
  <c r="H19" i="13"/>
  <c r="G19" i="13"/>
  <c r="F19" i="13"/>
  <c r="E19" i="13"/>
  <c r="D19" i="13"/>
  <c r="C19" i="13"/>
  <c r="B19" i="13"/>
  <c r="H24" i="13" l="1"/>
  <c r="H27" i="13" s="1"/>
  <c r="H38" i="13" s="1"/>
  <c r="H50" i="13" s="1"/>
  <c r="E24" i="13"/>
  <c r="E27" i="13" s="1"/>
  <c r="E38" i="13" s="1"/>
  <c r="E50" i="13" s="1"/>
  <c r="B24" i="13"/>
  <c r="B27" i="13" s="1"/>
  <c r="C24" i="13"/>
  <c r="C27" i="13" s="1"/>
  <c r="C38" i="13" s="1"/>
  <c r="C50" i="13" s="1"/>
  <c r="B37" i="13"/>
  <c r="B45" i="13"/>
  <c r="B46" i="13" s="1"/>
  <c r="F24" i="13"/>
  <c r="F27" i="13" s="1"/>
  <c r="F38" i="13" s="1"/>
  <c r="F50" i="13" s="1"/>
  <c r="D24" i="13"/>
  <c r="D27" i="13" s="1"/>
  <c r="D38" i="13" s="1"/>
  <c r="D50" i="13" s="1"/>
  <c r="I24" i="13"/>
  <c r="I27" i="13" s="1"/>
  <c r="I38" i="13" s="1"/>
  <c r="I50" i="13" s="1"/>
  <c r="G24" i="13"/>
  <c r="G27" i="13" s="1"/>
  <c r="G38" i="13" s="1"/>
  <c r="G50" i="13" s="1"/>
  <c r="C35" i="11"/>
  <c r="D35" i="11"/>
  <c r="E35" i="11"/>
  <c r="F35" i="11"/>
  <c r="G35" i="11"/>
  <c r="H35" i="11"/>
  <c r="I35" i="11"/>
  <c r="B35" i="11"/>
  <c r="C34" i="11"/>
  <c r="D34" i="11"/>
  <c r="E34" i="11"/>
  <c r="F34" i="11"/>
  <c r="G34" i="11"/>
  <c r="H34" i="11"/>
  <c r="I34" i="11"/>
  <c r="B34" i="11"/>
  <c r="C33" i="11"/>
  <c r="D33" i="11"/>
  <c r="E33" i="11"/>
  <c r="F33" i="11"/>
  <c r="G33" i="11"/>
  <c r="H33" i="11"/>
  <c r="I33" i="11"/>
  <c r="B33" i="11"/>
  <c r="C32" i="11"/>
  <c r="D32" i="11"/>
  <c r="E32" i="11"/>
  <c r="F32" i="11"/>
  <c r="G32" i="11"/>
  <c r="H32" i="11"/>
  <c r="I32" i="11"/>
  <c r="B32" i="11"/>
  <c r="C31" i="11"/>
  <c r="D31" i="11"/>
  <c r="D36" i="11" s="1"/>
  <c r="E31" i="11"/>
  <c r="F31" i="11"/>
  <c r="G31" i="11"/>
  <c r="H31" i="11"/>
  <c r="I31" i="11"/>
  <c r="B31" i="11"/>
  <c r="J35" i="11"/>
  <c r="J34" i="11"/>
  <c r="J33" i="11"/>
  <c r="J32" i="11"/>
  <c r="J31" i="11"/>
  <c r="C36" i="11" l="1"/>
  <c r="F36" i="11"/>
  <c r="I36" i="11"/>
  <c r="B36" i="11"/>
  <c r="G36" i="11"/>
  <c r="B38" i="13"/>
  <c r="B39" i="13" s="1"/>
  <c r="H36" i="11"/>
  <c r="E36" i="11"/>
  <c r="B51" i="13" l="1"/>
  <c r="B50" i="13"/>
  <c r="C45" i="11" l="1"/>
  <c r="D45" i="11"/>
  <c r="G45" i="11"/>
  <c r="B45" i="11"/>
  <c r="I56" i="11" l="1"/>
  <c r="H56" i="11"/>
  <c r="G56" i="11"/>
  <c r="F56" i="11"/>
  <c r="E56" i="11"/>
  <c r="D56" i="11"/>
  <c r="C56" i="11"/>
  <c r="B56" i="11"/>
  <c r="I48" i="11"/>
  <c r="H48" i="11"/>
  <c r="G48" i="11"/>
  <c r="G49" i="11" s="1"/>
  <c r="F48" i="11"/>
  <c r="E48" i="11"/>
  <c r="D48" i="11"/>
  <c r="D49" i="11" s="1"/>
  <c r="C48" i="11"/>
  <c r="C49" i="11" s="1"/>
  <c r="B48" i="11"/>
  <c r="B49" i="11" s="1"/>
  <c r="I17" i="11"/>
  <c r="H17" i="11"/>
  <c r="G17" i="11"/>
  <c r="F17" i="11"/>
  <c r="E17" i="11"/>
  <c r="D17" i="11"/>
  <c r="C17" i="11"/>
  <c r="B17" i="11"/>
  <c r="B57" i="11" l="1"/>
  <c r="B9" i="12"/>
  <c r="H39" i="11"/>
  <c r="E45" i="11"/>
  <c r="E49" i="11" s="1"/>
  <c r="F45" i="11"/>
  <c r="F49" i="11" s="1"/>
  <c r="H45" i="11"/>
  <c r="H49" i="11" s="1"/>
  <c r="G39" i="11"/>
  <c r="G50" i="11" s="1"/>
  <c r="I49" i="11"/>
  <c r="G57" i="11"/>
  <c r="F39" i="11"/>
  <c r="F57" i="11"/>
  <c r="H57" i="11"/>
  <c r="D39" i="11"/>
  <c r="D50" i="11" s="1"/>
  <c r="C57" i="11"/>
  <c r="D57" i="11"/>
  <c r="E57" i="11"/>
  <c r="I57" i="11"/>
  <c r="E39" i="11"/>
  <c r="C39" i="11"/>
  <c r="C50" i="11" s="1"/>
  <c r="I39" i="11"/>
  <c r="B39" i="11"/>
  <c r="B6" i="12" l="1"/>
  <c r="G62" i="11"/>
  <c r="C62" i="11"/>
  <c r="F50" i="11"/>
  <c r="F62" i="11" s="1"/>
  <c r="I50" i="11"/>
  <c r="I62" i="11" s="1"/>
  <c r="D62" i="11"/>
  <c r="H50" i="11"/>
  <c r="H62" i="11" s="1"/>
  <c r="B58" i="11"/>
  <c r="E50" i="11"/>
  <c r="E62" i="11" s="1"/>
  <c r="B50" i="11"/>
  <c r="B62" i="11" s="1"/>
  <c r="B51" i="11" l="1"/>
  <c r="B63" i="11" l="1"/>
  <c r="B13" i="12"/>
</calcChain>
</file>

<file path=xl/sharedStrings.xml><?xml version="1.0" encoding="utf-8"?>
<sst xmlns="http://schemas.openxmlformats.org/spreadsheetml/2006/main" count="637" uniqueCount="389">
  <si>
    <t>Emissions Source</t>
  </si>
  <si>
    <t>GHGRP Methodology Reference</t>
  </si>
  <si>
    <t>Description of Quanitification Method(s)</t>
  </si>
  <si>
    <t>Combustion Units</t>
  </si>
  <si>
    <t>40 CFR 98.233(z)(1); 
40 CFR 98.233(z)(2)</t>
  </si>
  <si>
    <t>Subpart W, as applicable based on fuel type – Calculation using fuel usage records and measured or estimated composition</t>
  </si>
  <si>
    <t>Compressors, Centrifugal with wet seal oil degassing vents</t>
  </si>
  <si>
    <t>40 CFR 98.233(o)(10)</t>
  </si>
  <si>
    <t>Subpart W – Calculation using default population emission factor for compressors with wet seal oil degassing vents</t>
  </si>
  <si>
    <t>Compressors, Reciprocating</t>
  </si>
  <si>
    <t>40 CFR 98.233(p)(10)</t>
  </si>
  <si>
    <t>Subpart W – Calculation using default population emission factor for reciprocating compressors</t>
  </si>
  <si>
    <t>Dehydrator vents, glycol</t>
  </si>
  <si>
    <t>40 CFR Part 98.233(e)(1); 
40 CFR Part 98.233(e)(5) 
40 CFR Part 98.233(e)(2);
40 CFR Part 98.233(e)(5)</t>
  </si>
  <si>
    <t xml:space="preserve">Subpart W – Calculation Method 1 using computer modeling for glycol dehydrators 
Subpart W – Calculation Method 2 using emission factors and population counts for glycol dehydrators  </t>
  </si>
  <si>
    <t>Dehydrator vents, desiccant</t>
  </si>
  <si>
    <t>40 CFR Part 98.233(e)(3); 
40 CFR Part 98.233(e)(5)</t>
  </si>
  <si>
    <t>Subpart W – Calculation Method 3 using engineering calculations for desiccant dehydrators</t>
  </si>
  <si>
    <t>Equipment Leaks</t>
  </si>
  <si>
    <t>Per Greenhouse Gas Reporting Rule Leak Detection Methodology Revisions</t>
  </si>
  <si>
    <t>Subpart W – Leak survey and default leaker emission factors for components in gas service, and population counts and default population emission factors</t>
  </si>
  <si>
    <t>Flare Stacks</t>
  </si>
  <si>
    <t>40 CFR 98.233(n)(5); 
40 CFR 98.233(n)(6)</t>
  </si>
  <si>
    <t>Subpart W – Calculation using measured or estimated flow and gas composition, and flare combustion efficiency; accounting for feed gas sent to an un-lit flare as applicable</t>
  </si>
  <si>
    <t>Pneumatic Device (Controller) Vents, Natural gas</t>
  </si>
  <si>
    <t>40 CFR 98.233(a)</t>
  </si>
  <si>
    <t xml:space="preserve">Subpart W – Calculation using count of devices and default emission factors. </t>
  </si>
  <si>
    <t>Pneumatic (Chemical Injection) Pump Vents, Natural gas driven</t>
  </si>
  <si>
    <t>Storage Vessels, Fixed-roof tanks</t>
  </si>
  <si>
    <t>40 CFR 98.233(j)(1) 
40 CFR 98.233(j)(2) 
40 CFR 98.233(j)(3)</t>
  </si>
  <si>
    <t>Total GHGRP Methodology Emissions (MT)</t>
  </si>
  <si>
    <t>Description of Quanitification Method</t>
  </si>
  <si>
    <t>Compressors, Centrifugal with dry seals</t>
  </si>
  <si>
    <t>GHG Inventory emission factor multiplied by number of compressors</t>
  </si>
  <si>
    <t>GHGI Emissions Factor</t>
  </si>
  <si>
    <t>Total GHGI Methodology Emissions (MT)</t>
  </si>
  <si>
    <t>Metric</t>
  </si>
  <si>
    <t>Data</t>
  </si>
  <si>
    <t>Description</t>
  </si>
  <si>
    <t>Assume a default raw gas higher heating value of 1.235 MMBtu per thousand standard cubic feet from Table 3-8 of the API Compendium or a facility-specific factor</t>
  </si>
  <si>
    <t>Gas Ratio</t>
  </si>
  <si>
    <t>Natural Gas Supply Chain Methane Emissions Allocation (MT)</t>
  </si>
  <si>
    <t>Methane Content (percent)</t>
  </si>
  <si>
    <t>Natural Gas Throughput (Mcf)</t>
  </si>
  <si>
    <t>Methane Throughput (Mcf)</t>
  </si>
  <si>
    <t>Total Methane Throughput (Mcf)</t>
  </si>
  <si>
    <t>Intensity Estimate (Percent)</t>
  </si>
  <si>
    <t xml:space="preserve">Description </t>
  </si>
  <si>
    <t>Publicly Reported Data</t>
  </si>
  <si>
    <t>NGSI participants would publicly report the following data each year. NGSI requests data at a company level. However, facility-level data may be more straightforward to report for energy content, methane content, and gas ratio.</t>
  </si>
  <si>
    <t>Disclosure Element</t>
  </si>
  <si>
    <t>Reported Data</t>
  </si>
  <si>
    <t>Total Methane Emissions</t>
  </si>
  <si>
    <t>NGSI Methane Emissions Intensity</t>
  </si>
  <si>
    <t xml:space="preserve">Blowdown Vent Stacks </t>
  </si>
  <si>
    <t xml:space="preserve">
40 CFR 98.233(i)(2)
40 CFR 98.233(i)(3)</t>
  </si>
  <si>
    <t>Subpart W – Calculation method using engineering calculation method by equipment or event type
Subpart W – Calculation method using direct measurement of emissions using a flow meter
Alternate calculation method using actual event counts multiplied by the average unique physical volumes as calculated from all company-specific Subpart W facility events (for facilities not reporting to Subpart W only)</t>
  </si>
  <si>
    <t>Equipment Leaks, Gathering Pipelines</t>
  </si>
  <si>
    <t>40 CFR 98.233(r)</t>
  </si>
  <si>
    <t>Subpart W – Calculated using population counts and emission factors</t>
  </si>
  <si>
    <t xml:space="preserve">40 CFR 98.233(c) </t>
  </si>
  <si>
    <t>Subpart W – Calculation Method 1 using computer modeling for gas-liquid separators or gathering and boosting non-separator equipment
Subpart W – Calculation Method 2 using engineering calculations for gas-liquid separators or gathering and boosting non-separator equipment or wells flowing directly to atmospheric storage tanks
Subpart W – Calculation Method 3usingan emission factor and population counts for hydrocarbon liquids flowing togas-liquid separators, non-separator equipment, or directly to atmospheric storage</t>
  </si>
  <si>
    <t>Damages (Gathering &amp; Boosting Upsets: Mishaps)</t>
  </si>
  <si>
    <t>Miles of gathering pipeline</t>
  </si>
  <si>
    <t>GHG Inventory emission factor multiplied by miles of gathering pipeline</t>
  </si>
  <si>
    <t>Total Gathering &amp; Boosting Methane Emissions Allocated to Natural Gas (MT)</t>
  </si>
  <si>
    <t>Gathering &amp; Boosting Segment Throughput</t>
  </si>
  <si>
    <t>Received Natural Gas</t>
  </si>
  <si>
    <t>Energy Content of Received Natural Gas</t>
  </si>
  <si>
    <t>Methane Content of Received Natural Gas</t>
  </si>
  <si>
    <t>Note: The NGSI Pilot Protocol includes emissions from all facilities, including emissions from facilities that are below the Greenhouse Gas Reporting Program (GHGRP) emissions threshold. If a compay reports a facility's emissions to the GHGRP, it may choose to enter total emissions directly into Row 14. The company can then enter emissions from additional sources not covered by GHGRP in the section that starts on Row 16 following the described methodologies. For facilities not included in the GHGRP, companies should estimate emissions for all emission sources using the identified methodologies.</t>
  </si>
  <si>
    <t>Processing Segment Emissions Calculated Using GHGRP Methodology</t>
  </si>
  <si>
    <t>Methane Emissions (MT)</t>
  </si>
  <si>
    <t>Facility Name</t>
  </si>
  <si>
    <t xml:space="preserve">40 CFR 98.33(c)  </t>
  </si>
  <si>
    <t>Subpart C methods, as applicable based on fuel type – Calculation using fuel usage as recorded or measured, fuel high heating value (HHV) default value or as calculated from measurements, and fuel-specific emission factors
Alternate calculation method using total volume of fuel consumed and the fuel-specific emission factors for methane (for facilities not reporting to Subpart C only)</t>
  </si>
  <si>
    <t xml:space="preserve">Compressors, Centrifugal </t>
  </si>
  <si>
    <t xml:space="preserve">40 CFR 98.233(o)(1)(i)
40 CFR 98.233(o)(6)
40 CFR 98.233(o)(1)(ii)
40 CFR 98.233(o)(1)(iii)
</t>
  </si>
  <si>
    <t xml:space="preserve">Subpart W – Individual compressor source “as found” measurements
• Operating mode: blowdown valve leakage
• Operating mode: wet seal oil degassing vent
• Not-operating-depressurized mode: isolation valve leakage
Subpart W – Reporter-specific emission factor for mode-source combinations not measured in the reporting year
Subpart W – Continuous monitoring
Subpart W – Manifolded “as found” measurements
Alternate calculation method using average company emission factor based on all company-specific Subpart W centrifugal compressor measurements (for facilities not reporting to Subpart W only)
</t>
  </si>
  <si>
    <t xml:space="preserve">40 CFR 98.233(p)(1)(i)
40 CFR 98.233(p)(6)
40 CFR 98.233(p)(1)(ii)
40 CFR 98.233(p)(1)(iii)
</t>
  </si>
  <si>
    <t xml:space="preserve">Subpart W – Individual compressor source “as found” measurements
• Operating mode: blowdown valve leakage and rod packing emissions
• Standby-pressurized mode: blowdown valve leakage
• Not-operating-depressurized mode: isolation valve leakage
Subpart W – Reporter-specific emission factor for mode-source combinations not measured in the reporting year
Subpart W – Continuous monitoring
Subpart W – Manifolded “as found” measurements
Alternate calculation method using average company emission factor based on all company-specific Subpart W centrifugal compressor measurements (for facilities not reporting to Subpart W only)
</t>
  </si>
  <si>
    <t>Subpart W – Leak survey and default leaker emission factors for components in gas service, and population counts and default population emission factors
Alternate calculation method using average company emission factor based on all company-specific Subpart W leak surveys (for facilities not reporting to Subpart W only)</t>
  </si>
  <si>
    <t>Subpart W – Calculation using count of devices and default emission factors. 
Processing segment reporters with natural gas operated pneumatic devices should use the Transmission Compression segment emission factors from Subpart W to quantify methane emissions</t>
  </si>
  <si>
    <t>Processing Segment Emissions Calculated Using GHGI Methodology</t>
  </si>
  <si>
    <t>Acid Gas Removal Units</t>
  </si>
  <si>
    <t>42,762.9 kg/acid gas removal vent</t>
  </si>
  <si>
    <t>GHG Inventory emission factor multiplied by number acid gas removal units</t>
  </si>
  <si>
    <t>Total Methane Emissions from Processing</t>
  </si>
  <si>
    <t>Total Methane Emissions (MT, sum of GHGRP and GHGI Emissions from Row 14 and 19, respectively)</t>
  </si>
  <si>
    <t>Natural Gas Processing Emissions Allocation</t>
  </si>
  <si>
    <t>Gas Received at Processing Facilities</t>
  </si>
  <si>
    <t>Volume (thousand standard cubic feet) of received gas consistent with 98.236(aa)(3)(i) as reported to the GHGRP</t>
  </si>
  <si>
    <t>Energy Content of Gas Received</t>
  </si>
  <si>
    <t>Energy Equivalent of Received Gas</t>
  </si>
  <si>
    <t>Product of received gas volume and energy content (Row 26 * Row 27)</t>
  </si>
  <si>
    <t>Natural Gas Liquids Received at Processing Facilities</t>
  </si>
  <si>
    <t>Volume (barrels) of natural gas liquids received consistent with 98.236(aa)(3)(iii) as reported to the GHGRP</t>
  </si>
  <si>
    <t>Energy Content of Received Natural Gas Liquids</t>
  </si>
  <si>
    <t>Assume a default heating value of 3.82 MMBtu per barrel (consistent with propane liquids) from API Compendium Table 3-8 or a facility-specific factor</t>
  </si>
  <si>
    <t>Energy Equivalent of Received Natural Gas Liquids</t>
  </si>
  <si>
    <t>Product of received natural gas liquids volume and energy content (Row 29 * Row 30)</t>
  </si>
  <si>
    <r>
      <t>Calculate the gas ratio (</t>
    </r>
    <r>
      <rPr>
        <i/>
        <sz val="10"/>
        <color theme="1"/>
        <rFont val="Arial"/>
        <family val="2"/>
      </rPr>
      <t>GR</t>
    </r>
    <r>
      <rPr>
        <sz val="10"/>
        <color theme="1"/>
        <rFont val="Arial"/>
        <family val="2"/>
      </rPr>
      <t>) as the energy equivalent of natural gas divided by the total energy equivalent of received natural gas and natural gas liquids (Row 28 / (Row 28 + Row 31))</t>
    </r>
  </si>
  <si>
    <t>Gas ratio multiplied by estimated segment methane emissions (Row 22 / Row 32)</t>
  </si>
  <si>
    <t>Total Processing Methane Emissions Allocated to Natural Gas (MT)</t>
  </si>
  <si>
    <t>Company-wide processing segment methane emissions; sum of natural gas methane emissions allocation across all facilities (sum of Row 33)</t>
  </si>
  <si>
    <t>Processing Natural Gas Throughput</t>
  </si>
  <si>
    <t>Processing Segment Throughput</t>
  </si>
  <si>
    <t xml:space="preserve">To convert throughput to methane, the reporting company can use and disclose its own estimate of the methane content of received gas or can use a default factor of 87 percent </t>
  </si>
  <si>
    <t>For companies with processing operations, segment throughput equates to the volume of gas received at processing facilities consistent with 98.236(aa)(3)(i) in the GHGRP</t>
  </si>
  <si>
    <t>To calculate methane throughput, multiply methane content by natural gas throughput (Row 38 * Row 39)</t>
  </si>
  <si>
    <t>Company-wide processing segment methane throughput; sum of methane throughput across all facilities from Row 40</t>
  </si>
  <si>
    <t>Processing Natural Gas Methane Emissions Intensity</t>
  </si>
  <si>
    <t>Facility-Specific Processing Segment Methane Intensity</t>
  </si>
  <si>
    <t>Facility methane emissions allocated to natural gas from Row 33 / (Facility methane throughput from Row 40 * methane density)
A methane density of 0.0192 metric tons per thousand cubic feet should be used for conversion purposes if emissions and throughput are reported in different units</t>
  </si>
  <si>
    <t>Company-Wide Processing Segment Methane Intensity</t>
  </si>
  <si>
    <t>Total methane emissions allocated to natural gas from Row 34 / (Total methane throughput from Row 41 * methane density)
A methane density of 0.0192 metric tons per thousand cubic feet should be used for conversion purposes if emissions and throughput are reported in different units</t>
  </si>
  <si>
    <r>
      <t>Total methane emissions (</t>
    </r>
    <r>
      <rPr>
        <sz val="10"/>
        <rFont val="Arial"/>
        <family val="2"/>
      </rPr>
      <t>metric tons</t>
    </r>
    <r>
      <rPr>
        <sz val="10"/>
        <color theme="1"/>
        <rFont val="Arial"/>
        <family val="2"/>
      </rPr>
      <t>) associated with natural gas processing (Row 34)</t>
    </r>
  </si>
  <si>
    <t>Volume of received gas (thousand standard cubic feet) (sum of Row 26)</t>
  </si>
  <si>
    <t>Raw gas higher heating value (MMBtu per thousand standard cubic feet) (Facility level, Row 27)</t>
  </si>
  <si>
    <t>Methane content of received natural gas (percent) (Facility level, Row 38)</t>
  </si>
  <si>
    <t>Received Natural Gas Liquids</t>
  </si>
  <si>
    <t>Volume of natural gas liquids received (barrels) (sum of Row 29)</t>
  </si>
  <si>
    <t>Received natural gas liquids heating value (MMBtu per barrel) (Facility level, Row 30)</t>
  </si>
  <si>
    <t>Share of natural gas received on an energy equivalent basis (percent) (Facility level, Row 32)</t>
  </si>
  <si>
    <t>Methane emissions intensity associated with natural gas processing (percent) (Row 46)</t>
  </si>
  <si>
    <t>Transmission &amp; Storage Segment Emissions Calculated Using GHGRP Methodology</t>
  </si>
  <si>
    <t>Blowdowns, Transmission Pipeline (Between Compressor Stations)</t>
  </si>
  <si>
    <t xml:space="preserve">Subpart W – Calculation method using the volume of transmission pipeline segment between isolation valves and the pressure and temperature of the gas within the transmission pipeline
Subpart W – Calculation method using direct measurement of emissions using a flow meter
Alternate calculation method using actual event counts multiplied by the average emission factor as calculated from all company-specific Subpart W facility events (for facilities not reporting to Subpart W only)
</t>
  </si>
  <si>
    <t xml:space="preserve">40 CFR 98.233(i)(2)
40 CFR 98.233(i)(3)
  </t>
  </si>
  <si>
    <t xml:space="preserve">Subpart W – Calculation method using engineering calculation method by equipment or event type
Subpart W – Calculation method using direct measurement of emissions using a flow meter
Alternate calculation method using actual event counts multiplied by the average unique physical volumes as calculated from all company-specific Subpart W facility events (for facilities not reporting to Subpart W only)
</t>
  </si>
  <si>
    <t xml:space="preserve">
40 CFR 98.33(c) </t>
  </si>
  <si>
    <t xml:space="preserve">40 CFR 98.233(o)(1)(i)
40 CFR 98.233(o)(6)
40 CFR 98.233(o)(1)(ii)
40 CFR 98.233(o)(1)(iii)
</t>
  </si>
  <si>
    <t>Subpart W – Individual compressor source “as found” measurements
• Operating mode: blowdown valve leakage
• Operating mode: wet seal oil degassing vent
• Not-operating-depressurized mode: isolation valve leakage
Subpart W – Reporter-specific emission factor for mode-source combinations not measured in the reporting year
Subpart W – Continuous monitoring
Subpart W – Manifolded “as found” measurements
Alternate calculation method using average company emission factor based on all company-specific Subpart W centrifugal compressor measurements (for facilities not reporting to Subpart W only)</t>
  </si>
  <si>
    <t>40 CFR 98.233(p)(1)(i)
40 CFR 98.233(p)(6)
40 CFR 98.233(p)(1)(ii)
40 CFR 98.233(p)(1)(iii)</t>
  </si>
  <si>
    <t>Subpart W – Individual compressor source “as found” measurements
• Operating mode: blowdown valve leakage and rod packing emissions
• Standby-pressurized mode: blowdown valve leakage
• Not-operating-depressurized mode: isolation valve leakage
Subpart W – Reporter-specific emission factor for mode-source combinations not measured in the reporting year
Subpart W – Continuous monitoring
Subpart W – Manifolded “as found” measurements
Alternate calculation method using average company emission factor based on all company-specific Subpart W centrifugal compressor measurements (for facilities not reporting to Subpart W only)</t>
  </si>
  <si>
    <t>Subpart W – Leak survey and default leaker emission factors for compressor and non-compressor components in gas service
Subpart W Methodology for Storage – Leak survey and default leaker emission factors for storage station components in gas service and storage wellhead components in gas service, and population counts and default population emission factors
Subpart W Methodology for LNG Storage – Leak survey and default leaker emission factors for LNG storage components in LNG service and gas service, and population counts and default population emission factors for vapor recovery compressors in gas service
Alternate calculation method using average company emission factor based on all company-specific Subpart W leak surveys (for facilities not reporting to Subpart W only)</t>
  </si>
  <si>
    <t xml:space="preserve">40 CFR 98.233(n)(5); 
40 CFR 98.233(n)(6)
</t>
  </si>
  <si>
    <t>Subpart W – Calculation using count of devices and default emission factors</t>
  </si>
  <si>
    <t>Storage Tank Vents, Transmission Compression</t>
  </si>
  <si>
    <t>40 CFR 98.233(k)</t>
  </si>
  <si>
    <t xml:space="preserve">Subpart W – Calculation using measured flow data for leakage due to scrubber dump valve malfunction, gas composition, and estimated leakage duration; accounting for flare control as applicable
Alternate calculation method using actual tank counts multiplied by an emission factor calculated from company-specific transmission storage tank vent data reported to Subpart W (for facilities not reporting to Subpart W only) </t>
  </si>
  <si>
    <t>Transmission &amp; Storage Segment Emissions Calculated Using GHGI Methodology</t>
  </si>
  <si>
    <t>44,000 kg/compressor</t>
  </si>
  <si>
    <t>GHG Inventory emission factor multiplied by number of centrifugal compressors with dry seals
Number of centrifugal compressors multiplied by average company emission factor based on measurements from dry seals (measurements are to be taken using Subpart W measurement methods for wet seals)</t>
  </si>
  <si>
    <t>Dehydrator Vents</t>
  </si>
  <si>
    <t xml:space="preserve">1.8 kg/MMscf (Transmission)
2.3 kg/MMscf (Storage)
</t>
  </si>
  <si>
    <t>GHG Inventory emission factor multiplied by volume of gas dehydrated
Alternate calculation method using Subpart W Calculation Method 1 for Transmission Compression and Storage facilities that elect to use computer modeling</t>
  </si>
  <si>
    <t>Equipment Leaks, transmission pipelines</t>
  </si>
  <si>
    <t>10.9 kg/mile</t>
  </si>
  <si>
    <t>GHG Inventory emission factor multiplied by miles of pipeline</t>
  </si>
  <si>
    <t>Station Venting, Natural Gas Storage and LNG Storage</t>
  </si>
  <si>
    <t>83,954.3 kg/station</t>
  </si>
  <si>
    <t>GHG Inventory emission factor multiplied by number of stations</t>
  </si>
  <si>
    <t>Total Methane Emissions from Transmission &amp; Storage</t>
  </si>
  <si>
    <t>Total Methane Emissions (MT, sum of GHGRP and GHGI Emissions from Row 14 and 22, respectively)</t>
  </si>
  <si>
    <t>Natural Gas Transmission &amp; Storage Emissions Allocation</t>
  </si>
  <si>
    <t>No allocation calculation required; all throughput is gas</t>
  </si>
  <si>
    <t>Total Methane Emissions from Natural Gas Transmission &amp; Storage (MT)</t>
  </si>
  <si>
    <t>Company-wide transmission &amp; storage segment methane emissions; sum of  methane emissions across all facilities (sum of Row 25)</t>
  </si>
  <si>
    <t>Transmission &amp; Storage Natural Gas Throughput</t>
  </si>
  <si>
    <t>Transmission &amp; Storage Segment Throughput</t>
  </si>
  <si>
    <t xml:space="preserve">To convert throughput to methane, the reporting company can use and disclose its own estimate of the methane content of produced gas or can use a default factor of 93.4 percent </t>
  </si>
  <si>
    <t>For companies with transmission &amp; storage operations, segment throughput equates to the volume of natural gas transported by the pipeline company on a total throughput basis as reported to EIA for Form 176</t>
  </si>
  <si>
    <t>To calculate methane throughput, multiply methane content by natural gas throughput (Row 33 * Row 34)</t>
  </si>
  <si>
    <t>Company-wide transmission &amp; storage segment methane throughput; sum of  methane throughput across all facilities from Row 35</t>
  </si>
  <si>
    <t>Transmission &amp; Storage Natural Gas Methane Emissions Intensity</t>
  </si>
  <si>
    <t>Facility-Specific Transmission &amp; Storage Segment Methane Intensity</t>
  </si>
  <si>
    <t>Facility methane emissions from Row 28 / (Facility methane throughput from Row 35 * methane density)
A methane density of 0.0192 metric tons per thousand cubic feet should be used for conversion purposes if emissions and throughput are reported in different units</t>
  </si>
  <si>
    <t>Company-Wide Transmission &amp; Storage Segment Methane Intensity</t>
  </si>
  <si>
    <t>Total methane emissions from Row 29 / (Total methane throughput from Row 36 * methane density)
A methane density of 0.0192 metric tons per thousand cubic feet should be used for conversion purposes if emissions and throughput are reported in different units</t>
  </si>
  <si>
    <t>NGSI participants would publicly report the following data each year. NGSI requests data at a company level.</t>
  </si>
  <si>
    <r>
      <t>Total methane emissions (</t>
    </r>
    <r>
      <rPr>
        <sz val="10"/>
        <rFont val="Arial"/>
        <family val="2"/>
      </rPr>
      <t>metric tons</t>
    </r>
    <r>
      <rPr>
        <sz val="10"/>
        <color theme="1"/>
        <rFont val="Arial"/>
        <family val="2"/>
      </rPr>
      <t>) associated with natural gas transmission &amp; storage (Row 29)</t>
    </r>
  </si>
  <si>
    <t>Natural Gas Transported</t>
  </si>
  <si>
    <t>Volume of natural gas transported (thousand standard cubic feet) (sum of Row 34)</t>
  </si>
  <si>
    <t>Methane Content of Transported Natural Gas</t>
  </si>
  <si>
    <t>Methane content of transported natural gas (percent) (Facility level, Row 33)</t>
  </si>
  <si>
    <t>Methane emissions intensity associated with natural gas transmission &amp; storage (percent) (Row 41)</t>
  </si>
  <si>
    <t>Note: The NGSI Pilot Protocol includes emissions from all facilities, including emissions from facilities that are below the Greenhouse Gas Reporting Program (GHGRP) emissions threshold. If a compay reports a facility's emissions to the GHGRP, it may choose to enter total emissions directly into Row 12. The company can then enter emissions from additional sources not covered by GHGRP in the section that starts on Row 14 following the described methodologies. For facilities not included in the GHGRP, companies should estimate emissions for all emission sources using the identified methodologies.</t>
  </si>
  <si>
    <t>Distribution Segment Emissions Calculated Using GHGRP Methodology</t>
  </si>
  <si>
    <t>Distribution Mains</t>
  </si>
  <si>
    <t xml:space="preserve">40 CFR 98.233(r)
  </t>
  </si>
  <si>
    <t>Subpart W – Equipment leaks calculated using population counts and emission factors
• Cast Iron Mains 
• Plastic Mains 
• Protected Steel Mains 
• Unprotected Steel Mains</t>
  </si>
  <si>
    <t>Distribution Services</t>
  </si>
  <si>
    <t xml:space="preserve">40 CFR 98.233(r)  </t>
  </si>
  <si>
    <t>Subpart W – Equipment leaks calculated using population counts and emission factors
• Copper services 
• Plastic services 
• Protected steel services 
• Unprotected steel services</t>
  </si>
  <si>
    <t>Equipment Leaks, Above grade transmission-distribution transfer stations</t>
  </si>
  <si>
    <t>40 CFR 98.233(q)(8)(ii); 
40 CFR 98.233(r)(2)(ii);
40 CFR 98.236(q)(3)</t>
  </si>
  <si>
    <t>Subpart W – Develop an emission factor based on equipment leak surveys; calculate emissions using population counts and emission factors</t>
  </si>
  <si>
    <t>Equipment Leaks, Below grade transmission-distribution transfer stations</t>
  </si>
  <si>
    <t>40 CFR 98.233(r)(6)(i); 
40 CFR 98.232(i)(2)</t>
  </si>
  <si>
    <t>Subpart W – Calculation of emissions using population counts and emission factors</t>
  </si>
  <si>
    <t>Equipment Leaks, Above grade metering-regulating stations</t>
  </si>
  <si>
    <t>40 CFR 98.233(r)(6)(ii); 
40 CFR 98.232(i)(3)</t>
  </si>
  <si>
    <t>Equipment Leaks, Below grade metering-regulating stations</t>
  </si>
  <si>
    <t>40 CFR 98.233(r)(6)(i); 
40 CFR 98.232(i)(4)</t>
  </si>
  <si>
    <t>Distribution Segment Emissions Calculated Using GHGI Methodology</t>
  </si>
  <si>
    <t>Blowdowns, Distribution pipeline</t>
  </si>
  <si>
    <t>1.965 kg/mile</t>
  </si>
  <si>
    <t>GHG Inventory emission factor multiplied by miles of pipeline (mains and service)
Companies should use the average service length reported annually to PHMSA to convert services counts to services mileage. If an average service length is not available, companies should use PHMSA’s default length of 90 feet/service</t>
  </si>
  <si>
    <t>Damages (Distribution Upsets: Mishaps)</t>
  </si>
  <si>
    <t xml:space="preserve">30.6 kg/mile
</t>
  </si>
  <si>
    <t>Distribution Mains, Mains with plastic liners or inserts</t>
  </si>
  <si>
    <t>1.13 scf/hour/mile (from Subpart W)</t>
  </si>
  <si>
    <t>Subpart W plastic mains emission factor multiplied by miles of cast iron or unprotected steel distribution mains with plastic liners or inserts. A methane of density of .0192 MT/Mcf should be used to convert emissions from Mcf to MT.</t>
  </si>
  <si>
    <t>Distribution Services, Cast iron services</t>
  </si>
  <si>
    <t>0.19 scf/hour/number of services (from Subpart W)</t>
  </si>
  <si>
    <t>Subpart W steel services emission factor multiplied by number of cast iron services. A methane of density of .0192 MT/Mcf should be used to convert emissions from Mcf to MT.</t>
  </si>
  <si>
    <t>Distribution Services, Cast iron or unprotected steel services with plastic liners or inserts</t>
  </si>
  <si>
    <t>0.001 scf/hour/number of services (from Subpart W)</t>
  </si>
  <si>
    <t>Subpart W plastic services emission factor multiplied by number of cast iron or unprotected steel services with plastic liners or inserts. A methane of density of .0192 MT/Mcf should be used to convert emissions from Mcf to MT.</t>
  </si>
  <si>
    <t>Meters, Residential</t>
  </si>
  <si>
    <t>1.5 kg/outdoor meter</t>
  </si>
  <si>
    <t>GHG Inventory emission factor multiplied by number of meters</t>
  </si>
  <si>
    <t>Meters, Commercial and industrial</t>
  </si>
  <si>
    <t>9.7 kg/meter</t>
  </si>
  <si>
    <t>Pressure Relief Valves, Routine maintenance</t>
  </si>
  <si>
    <t>0.963 kg/mile</t>
  </si>
  <si>
    <t>GHG Inventory emission factor multiplied by miles of main</t>
  </si>
  <si>
    <t>Total Methane Emissions from Distribution</t>
  </si>
  <si>
    <t>Total Methane Emissions (MT, sum of GHGRP and GHGI Emissions from Row 12 and 24, respectively)</t>
  </si>
  <si>
    <t>Natural Gas Distribution Emissions Allocation</t>
  </si>
  <si>
    <t>Total Methane Emissions from Natural Gas Distribution (MT)</t>
  </si>
  <si>
    <t>Company-wide distribution segment methane emissions; sum of  methane emissions across all facilities (sum of Row 27)</t>
  </si>
  <si>
    <t>Distribution Natural Gas Throughput</t>
  </si>
  <si>
    <t>Two methods are used to estimate distribution segment throughput</t>
  </si>
  <si>
    <t>Onshore Distribution Segment Throughput</t>
  </si>
  <si>
    <t>To convert throughput to methane, the reporting company can use and disclose its own estimate of the methane content of received gas or can use a default factor of 93.4 percent</t>
  </si>
  <si>
    <t>Natural Gas Throughput, as reported (Mcf)</t>
  </si>
  <si>
    <t>The total volume of natural gas delivered to end users by the distribution company on a throughput basis as reported to EIA for Form 176</t>
  </si>
  <si>
    <t>Natural Gas Throughput, normalized* (Mcf)</t>
  </si>
  <si>
    <t>The volume of natural gas delivered to end users as reported to EIA for Form 176, with adjustments to normalize the volumes of gas delivered to residential and commercial customers</t>
  </si>
  <si>
    <t>Methane Throughput, as reported (Mcf)</t>
  </si>
  <si>
    <t>To calculate methane throughput, multiply methane content by natural gas throughput (as reported) (Row 36 * Row 37)</t>
  </si>
  <si>
    <t>Methane Throughput, normalized (Mcf)</t>
  </si>
  <si>
    <t>To calculate methane throughput, multiply methane content by natural gas throughput (after normalization) (Row 36 * Row 38)</t>
  </si>
  <si>
    <t>Total Methane Througput, as reported (Mcf)</t>
  </si>
  <si>
    <t>Company-wide distribution segment methane throughput; sum of  methane throughput across all facilities (as reported) (sum of Row 39)</t>
  </si>
  <si>
    <t>Total Methane Througput, normalized (Mcf)</t>
  </si>
  <si>
    <t>Company-wide distribution segment methane throughput; sum of  methane throughput across all facilities (normalized) (sum of Row 40)</t>
  </si>
  <si>
    <t>*see NGSI Methane Emissions Intensity Protocol for normalization methdology</t>
  </si>
  <si>
    <t>Distribution Natural Gas Methane Emissions Intensity</t>
  </si>
  <si>
    <t>Facility-Specific Distribution Segment Methane Intensity, as reported throughput</t>
  </si>
  <si>
    <t>Facility methane emissions from Row 27 / (Facility methane throughput from Row 39 or Row 40 * methane density)
A methane density of 0.0192 metric tons per thousand cubic feet should be used for conversion purposes if emissions and throughput are reported in different units</t>
  </si>
  <si>
    <t>Facility-Specific Distribution Segment Methane Intensity, normalized throughput</t>
  </si>
  <si>
    <t>Company-Wide Distribution Segment Methane Intensity, as reported throughput</t>
  </si>
  <si>
    <t>Total methane emissions from Row 31 / (Total methane throughput from Row 41 or Row 42 * methane density)
A methane density of 0.0192 metric tons per thousand cubic feet should be used for conversion purposes if emissions and throughput are reported in different units</t>
  </si>
  <si>
    <t>Company-Wide Distribution Segment Methane Intensity, normalized throughput</t>
  </si>
  <si>
    <r>
      <t>Total methane emissions (</t>
    </r>
    <r>
      <rPr>
        <sz val="10"/>
        <rFont val="Arial"/>
        <family val="2"/>
      </rPr>
      <t>metric tons</t>
    </r>
    <r>
      <rPr>
        <sz val="10"/>
        <color theme="1"/>
        <rFont val="Arial"/>
        <family val="2"/>
      </rPr>
      <t>) associated with natural gas distribution (Row 31)</t>
    </r>
  </si>
  <si>
    <t>Natural Gas Delivered to End Users, As Reported</t>
  </si>
  <si>
    <t>Volume of natural gas delivered to end users (thousand standard cubic feet) (sum of Row 37)</t>
  </si>
  <si>
    <t>Natural Gas Delivered to End Users, Normalized</t>
  </si>
  <si>
    <t>Normalized volume of natural gas delivered to end users (thousand standard cubic feet)  (sum of Row 38)</t>
  </si>
  <si>
    <t>Methane Content of Delivered Natural Gas</t>
  </si>
  <si>
    <t>Methane content of transported natural gas (percent) (Facility level, Row 36)</t>
  </si>
  <si>
    <t>Methane emissions intensity associated with natural gas distribution (percent) (Row 49)</t>
  </si>
  <si>
    <t>Normalized NGSI Methane Emissions Intensity</t>
  </si>
  <si>
    <t>Methane emissions intensity associated with natural gas distribution, calculated using normalized throughput (percent) (Row 50)</t>
  </si>
  <si>
    <t>Basin A</t>
  </si>
  <si>
    <t>Basin B</t>
  </si>
  <si>
    <t>Basin C</t>
  </si>
  <si>
    <t>Basin D</t>
  </si>
  <si>
    <t>Basin E</t>
  </si>
  <si>
    <t>Basin F</t>
  </si>
  <si>
    <t>Basin G</t>
  </si>
  <si>
    <t>Basin H</t>
  </si>
  <si>
    <t>Value</t>
  </si>
  <si>
    <t>Unit</t>
  </si>
  <si>
    <t>Methane Density</t>
  </si>
  <si>
    <t>Emission Factor</t>
  </si>
  <si>
    <t>kg CH4/tank</t>
  </si>
  <si>
    <t>kg CH4/dry seal compressor</t>
  </si>
  <si>
    <t>Compressor starts</t>
  </si>
  <si>
    <t>kg CH4/compressor</t>
  </si>
  <si>
    <t>Gathering pipeline dig-ins</t>
  </si>
  <si>
    <t>kg CH4/mile</t>
  </si>
  <si>
    <t>GHGI Emissions Factor (See Reference Data)</t>
  </si>
  <si>
    <t>Enter total methane emissions per facility/basin as reported to GHGRP</t>
  </si>
  <si>
    <t>Compressor Starts</t>
  </si>
  <si>
    <t>Storage Vessels, Floating roof tanks</t>
  </si>
  <si>
    <t>Number of acid gas removal units</t>
  </si>
  <si>
    <t>Number of compressors</t>
  </si>
  <si>
    <t>Number of centrifugal compressors with dry seals</t>
  </si>
  <si>
    <t>Number of floating roof tanks</t>
  </si>
  <si>
    <t xml:space="preserve"> Activity Data</t>
  </si>
  <si>
    <t>Activity Data Needed</t>
  </si>
  <si>
    <t>GHG Inventory emission factor multiplied by number of AGRUs</t>
  </si>
  <si>
    <t>GHG Inventory emission factor multiplied by floating roof tanks</t>
  </si>
  <si>
    <t>Methane Emissions (Metric Ton CH4)</t>
  </si>
  <si>
    <t>Notes</t>
  </si>
  <si>
    <t>To convert throughput to methane, the reporting company can use and disclose its own estimate of the methane content of received gas or can use a default factor of 83.3 percent. Change value for each facility as appropriate</t>
  </si>
  <si>
    <t>Total Methane Emissions (MT, sum of GHGRP and GHGI Emissions from Row 5 and Row 24)</t>
  </si>
  <si>
    <t>Assume a default raw gas higher heating value of 1.235 MMBtu per thousand standard cubic feet from Table 3-8 of the API Compendium or enter a facility-specific factor</t>
  </si>
  <si>
    <t>Assume a default heating value of 5.8 MMBtu per barrel (consisten with crude oil) from API Compendium Table 3-8 or enter a facility-specific factor</t>
  </si>
  <si>
    <t>Total methane emissions from GHGRP-reporting facilities allocated to the natural gas supply chain (sum of Row 38)</t>
  </si>
  <si>
    <t>Company-wide gathering &amp; boosting segment methane throughput for GHGRP facilities (sum of Row 45)</t>
  </si>
  <si>
    <t>GHGRP Facility-Specific Gathering &amp; Boosting Segment Methane Intensity</t>
  </si>
  <si>
    <t>GHGRP Facility-Wide Gathering &amp; Boosting Segment Methane Intensity</t>
  </si>
  <si>
    <t>Non GHGRP Facility-Specific Gathering &amp; Boosting Segment Methane Intensity</t>
  </si>
  <si>
    <t>Non GHGRP Facility-Wide Gathering &amp; Boosting Segment Methane Intensity</t>
  </si>
  <si>
    <t>Total methane emissions from facilities that do not report under GHGRP allocated to the natural gas supply chain (sum of Row 50)</t>
  </si>
  <si>
    <t>Non GHGRP facility methane intensity. (Facility methane emissions from Row 50 / (Facility methane throughput from Row 57 * methane density))</t>
  </si>
  <si>
    <t>Methane intensity across all non GHGRP facilities. (Total methane emissions from Row 51 / (Total methane throughput from Row 58 * methane density))</t>
  </si>
  <si>
    <t>Instructions</t>
  </si>
  <si>
    <t>Overview</t>
  </si>
  <si>
    <t>This reporting template has been developed to assist companies in calculating methane emission intensity for the gathering and boosting segment following the Natural Gas Sustainability Initatiive (NGSI) Methane Emissions Intensity Protocol v 1.0.</t>
  </si>
  <si>
    <t>Total Methane Emissions (MT)</t>
  </si>
  <si>
    <t>Methane Content of Natural Gas Transported (%)</t>
  </si>
  <si>
    <t>Hydrocarbon Liquids Transported (bbl)</t>
  </si>
  <si>
    <t>Energy Content of Hydrocarbon Liquids Transported (MMBtu/bbl)</t>
  </si>
  <si>
    <t>Gas Ratio (%)</t>
  </si>
  <si>
    <t>NGSI Methane Emissions Intensity (%)</t>
  </si>
  <si>
    <t>Total gathering and boosting segment methane emissions from GHGRP and non GHGRP facilities</t>
  </si>
  <si>
    <t>Total volume of gas transported by GHGRP and non GHGRP facilities</t>
  </si>
  <si>
    <t>Raw gas higher heating value (weighted average energy content of all natural gas transported)</t>
  </si>
  <si>
    <t>Methane content of natural gas transported (weighted average methane content of all natural gas transported)</t>
  </si>
  <si>
    <t>Total volume of hydrocarbon liquids transported by GHGRP and non GHGRP facilities</t>
  </si>
  <si>
    <t>Methane emissions intensity associated with natural gas gathering &amp; boosting (methane emissions allocated to natural gas divided by total methane throughput)</t>
  </si>
  <si>
    <t>Section 1. Gathering &amp; Boosting Segment Emissions Calculated Using GHGRP Methodology</t>
  </si>
  <si>
    <t>Gas Transported by Gathering &amp; Boosting Facilities (Mscf)</t>
  </si>
  <si>
    <t>Energy Content of Gas Transported (MMBTU/Mscf)</t>
  </si>
  <si>
    <t>Energy Equivalent of Gas Transported (MMBTU)</t>
  </si>
  <si>
    <t>Natural Gas Transported (Mscf)</t>
  </si>
  <si>
    <t>Energy Content of Natural Gas Transported (MMBtu/Mscf)</t>
  </si>
  <si>
    <t>Hydrocarbon Liquids Transported by Gathering &amp; Boosting Facilities (bbl)</t>
  </si>
  <si>
    <t>Energy Content of Hydrocarbon Liquids Transported (MMBTU/bbl)</t>
  </si>
  <si>
    <t>Energy Equivalent of Hydrocarbon Liquids Transported (MMBTU)</t>
  </si>
  <si>
    <t>Volume (thousand standard cubic feet) of gas transported consistent with 98.236(aa)(10)(ii) definition</t>
  </si>
  <si>
    <t>Product of gas transported volume and energy content (Row 31 * Row 32)</t>
  </si>
  <si>
    <t>Volume (barrels) of all hydrocarbon liquids transported consistent with 98.236(aa)(10)(iv) definition</t>
  </si>
  <si>
    <t>Product of hydrocarbon liquids transported volume and energy content (Row 34 * Row 35)</t>
  </si>
  <si>
    <t>Calculate the gas ratio (GR) as the energy equivalent of natural gas transported divided by the total energy equivalent of transported natural gas and hydrocarbon liquids (Row 33 / (Row 33 + Row 36))</t>
  </si>
  <si>
    <t>For companies with gathering &amp; boosting operations, segment throughput equates to the volume of gas transported by gathering &amp; boosting facilities consistent with the definition of 98.236(aa)(10)(ii) in the GHGRP</t>
  </si>
  <si>
    <t xml:space="preserve">Blue shaded cells require information to be manually entered. This includes emissions from sources covered by the GHGRP and throughput. </t>
  </si>
  <si>
    <t>Yellow shaded cells designate activity factor data that must be manually entered.</t>
  </si>
  <si>
    <t xml:space="preserve">Orange shaded cells designate cells with default assumptions for average energy content or average methane content. This information may be manually overwritten if individual facilities have average energy contents or methane contents that differ from the default factors. </t>
  </si>
  <si>
    <t>Section 2. Gathering &amp; Boosting Segment Activity Factors for Sources Using GHG Inventory Methodology</t>
  </si>
  <si>
    <t>Section 3. Gathering &amp; Boosting Segment Emissions Calculated Using GHG Inventory Methodology</t>
  </si>
  <si>
    <t>Section 4. Total Methane Emissions from Gathering &amp; Boosting Segment</t>
  </si>
  <si>
    <t>Section 5. Gathering &amp; Boosting Segment Emissions Allocation</t>
  </si>
  <si>
    <t>Section 6. Gathering &amp; Boosting Segment Methane Throughput</t>
  </si>
  <si>
    <t>Section 7. Gathering &amp; Boosting Segment Natural Gas Methane Emissions Intensity</t>
  </si>
  <si>
    <t>Reference Data</t>
  </si>
  <si>
    <t>Parameter</t>
  </si>
  <si>
    <t>Distribution</t>
  </si>
  <si>
    <t>Acid gas removal units</t>
  </si>
  <si>
    <t>Floating roof storage tanks</t>
  </si>
  <si>
    <t>Total Methane Emissions (MT, sum of GHGRP and GHGI Emissions from Row 17 and 36, respectively)</t>
  </si>
  <si>
    <t>Conversion Factor</t>
  </si>
  <si>
    <t>Natural Gas Throughput (Mscf)</t>
  </si>
  <si>
    <t>Methane Throughput (Mscf)</t>
  </si>
  <si>
    <t>Total Methane Throughput (Mscf)</t>
  </si>
  <si>
    <t>Dry seals on centrifugal compressors</t>
  </si>
  <si>
    <t>GHGRP facility methane intensity (facility methane emissions from Row 38 / (facility methane throughput from Row 45 * methane density))</t>
  </si>
  <si>
    <t>Methane intensity across all GHGRP facilities (total methane emissions from Row 39 / (total methane throughput from Row 46 * methane density))</t>
  </si>
  <si>
    <t>GHGRP facility methane throughput; methane content multiplied by natural gas throughput (Row 43 * Row 44)</t>
  </si>
  <si>
    <t>GHGRP facility methane emissions allocated to natural gas value chain; gas ratio multiplied by estimated total facility methane emissions (Row 27 * Row 37)</t>
  </si>
  <si>
    <t>Non GHGRP facility methane emissions allocated to natural gas value chain; gas ratio multiplied by estimated total facility methane emissions (Row 39 * Row 49)</t>
  </si>
  <si>
    <t>Non GHGRP facility methane throughput; methane content multiplied by natural gas throughput (Row 55 * Row 56)</t>
  </si>
  <si>
    <t>Total methane emissons from non GHGRP facilities allocated to natural gas supply chain (sum Row 57)</t>
  </si>
  <si>
    <t>Heating value of all hydrocarbon liquids transported (weighted average energy content of all hydrocarbon liquids transported)</t>
  </si>
  <si>
    <t>Product of gas transported volume and energy content (Row 43 * Row 44)</t>
  </si>
  <si>
    <t>Product of hydrocarbon liquids transported volume and energy content (Row 46 * Row 47)</t>
  </si>
  <si>
    <t>Calculate the gas ratio (GR) as the energy equivalent of natural gas transported divided by the total energy equivalent of transported natural gas and hydrocarbon liquids (Row 45 / (Row 45 + Row 48))</t>
  </si>
  <si>
    <t>The NGSI Methane Emissions Intensity Protocol v 1.0 describes a methodology for calculating company-level methane emission intensities for each segment of the natural gas supply chain in which a company operates. The protocol is designed to include methane emissions from facilities that report under Subpart W of EPA's Greenhouse Gas Reporting Program (GHGRP) as well as facilities that are below the GHGRP reporting threshold. The protocol also includes estimated methane emissions from specific sources not included in GHGRP reporting. Emissions from these sources are calculated using company reported activity data and emission factors from EPA's Greenhouse Gas Inventory (GHG Inventory).
In the Onshore Production, Gathering &amp; Boosting, and Processing segments, the protocol includes an approach to allocating methane emissions to the natural gas value chain and liquids value chain; all emissions from the Transmission &amp; Storage and Distribution segments, which do not share equipment with other commodities, are allocated to the natural gas value chain. Methane emissions allocated to the natural gas supply chain serves as the numerator for the intensity calculation. The denominator is calculated by multiplying total throughput for a given segment by the average methane content of that throughput. After aligning the units of the numerator and denominator using the density of methane, methane emissions intensity is calculated as a percentage.
Additional details on the methodology and approach are available in the NGSI Methane Emissions Intensity Protocol v 1.0.</t>
  </si>
  <si>
    <t>Spreadsheet Key</t>
  </si>
  <si>
    <t>Source: 40 CFR 98.233(v)</t>
  </si>
  <si>
    <t>metric ton/thousand standard cubic foot</t>
  </si>
  <si>
    <t>To convert thousand standard cubic feet (Mscf) methane to metric ton (MT) methane, multiply Mscf by 0.0192</t>
  </si>
  <si>
    <t>Emission Factors for GHG Inventory Methodology Sources</t>
  </si>
  <si>
    <t>Source</t>
  </si>
  <si>
    <t>2018 GHGI onshore production segment</t>
  </si>
  <si>
    <t>2018 GHGI petroleum systems production segment</t>
  </si>
  <si>
    <t>2020 GHGI onshore production segment</t>
  </si>
  <si>
    <t>2020 GHGI processing segment</t>
  </si>
  <si>
    <t>2020 GHGI gathering &amp; boosting segment</t>
  </si>
  <si>
    <t>The second and third tabs in this spreadsheet are populated with equations for use in calculating methane emissions and methane emission intensity for facilities that report emissions under Subpart W of EPA's GHGRP ["G&amp;B GHGRP Facilities" tab] and facilities that do not report under GHGRP ["G&amp;B Non-GHGRP Facilities" tab]. The "Public Data" tab highlights information that companies would report publicly to be consistent with the NGSI Methane Emissions Intensity Protocol v 1.0. The "Public Data" tab captures company-level data for all facilities in the segment. General instructions are provided below; each individual row has more detailed instructions. Please reference the NGSI Methane Emissions Intensity Protocol v 1.0 for additional guidance.</t>
  </si>
  <si>
    <t>GHGI EFs</t>
  </si>
  <si>
    <t>Total GHGRP Methodology Methane Emissions (MT)</t>
  </si>
  <si>
    <t>Total GHGI Methodology Methane Emissions (MT)</t>
  </si>
  <si>
    <t>The process for completing the "G&amp;B GHGRP Facilities" and G&amp;B Non-GHGRP Facilities" tab is almost identical, with the only difference occuring in Section 1. Section 1 requires input of emissions from sources included in GHGRP. For the "G&amp;B GHGRP Facilities" tab, only total methane emissions for each facility as reported to EPA needs to be entered; there is no need to enter source-specific emissions. In the "G&amp;B Non-GHGRP Facilities" tab, emissions must be calculated using one of the listed GHGRP-approved methodologies. Because there are multiple methodologies for certain sources, these emission calculations are not automated and must be entered manually. All emissions for sources using the GHGRP methodology should be reported in metric tons of methane. A methane density conversion factor of 0.0192 MT/Mscf should be used if necessary. The remaining sections of the two tabs are identical.
Section 2 requires input of activity data for specific sources not covered by the GHGRP in the yellow shaded cells. Emissions from these sources are automatically calculated in Section 3 with embedded formulas using the GHG Inventory emission factors. Section 4 calculates total methane emissions from all sources for each facility.
In Section 5, the spreadsheet allocates methane emissions between the natural gas value chain and hydrocarbon liquids value chain. Emissions are allocated based on an energy weighted gas ratio. The gas ratio is calculated using data entered on natural gas and liquids production in the blue shaded cells and average energy contents for each commodity in the orange shaded cells. Users may enter facility-specific energy contents in the orange shaded cells if the default factors are not used. Gathering and boosting segment methane emissions allocated to the natural gas value chain are automatically calculated using the total emissions from Section 4 and the gas ratio.
Section 6 includes equations to calculate total methane throughput. Companies may enter their own methane content for natural gas throughput for each facility in the orange shaded cells or use the default methane content of 83.3%. Total methane throughput is automatically calculated using the methane content figure and the gas throughput data entered in Section 5.
Section 7 automatically calculates methane intensity.
The conversion and emission factors below are used in the methane emissions and intensity calculations and should not be altered.</t>
  </si>
  <si>
    <t xml:space="preserve">NGSI participants are encouraged to publicly report the following data each year. NGSI requests data at a company level. However, companies may also choose to disclose facility-level methane emissions and intensity </t>
  </si>
  <si>
    <t xml:space="preserve">NGSI Template © 2021 M.J. Bradley &amp; Associates, LLC.
For questions, contact: NGSI@mjbradley.com
</t>
  </si>
  <si>
    <t>Use this tab to calculate methane emissions and methane emissions intensity for gathering and boosting facilities that report emissions under Subpart W of the GHGRP</t>
  </si>
  <si>
    <t>Use this tab to calculate methane emissions and methane emissions intensity for gathering and boosting facilities that do not report emissions under Subpart W of the GHGRP</t>
  </si>
  <si>
    <t>kg CH4/AGRU</t>
  </si>
  <si>
    <t>NGSI Methane Intensity Protocol v 1.0 is available from:</t>
  </si>
  <si>
    <t>EEI NGSI Website</t>
  </si>
  <si>
    <t>NGSI @ AGA.org</t>
  </si>
  <si>
    <t>Share of natural gas transported on an energy equivalent basis (energy content of natural gas throughput divided by sum of energy content of natural gas and hydrocarbon liquid throughput). Note: this reflects the company-level gas ratio; to calculate company-level NGSI methane emissions intensity, emissions must be allocated using the facility-level gas ratios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</si>
</sst>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0.0%"/>
    <numFmt numFmtId="165" formatCode="#,##0.000"/>
    <numFmt numFmtId="166" formatCode="0.0"/>
    <numFmt numFmtId="167" formatCode="0.000"/>
    <numFmt numFmtId="168" formatCode="0.0000%"/>
  </numFmts>
  <fonts count="21" x14ac:knownFonts="1">
    <font>
      <sz val="11"/>
      <color theme="1"/>
      <name val="Calibri"/>
      <family val="2"/>
      <scheme val="minor"/>
    </font>
    <font>
      <sz val="10"/>
      <color theme="1"/>
      <name val="Arial"/>
      <family val="2"/>
    </font>
    <font>
      <b/>
      <sz val="10"/>
      <color theme="1"/>
      <name val="Arial"/>
      <family val="2"/>
    </font>
    <font>
      <sz val="10"/>
      <name val="Arial"/>
      <family val="2"/>
    </font>
    <font>
      <i/>
      <sz val="10"/>
      <color theme="1"/>
      <name val="Arial"/>
      <family val="2"/>
    </font>
    <font>
      <sz val="14"/>
      <color theme="0"/>
      <name val="Arial"/>
      <family val="2"/>
    </font>
    <font>
      <b/>
      <sz val="14"/>
      <color theme="0"/>
      <name val="Arial"/>
      <family val="2"/>
    </font>
    <font>
      <sz val="10"/>
      <color theme="0"/>
      <name val="Arial"/>
      <family val="2"/>
    </font>
    <font>
      <sz val="9"/>
      <color theme="1"/>
      <name val="Arial"/>
      <family val="2"/>
    </font>
    <font>
      <b/>
      <sz val="11"/>
      <color theme="1"/>
      <name val="Calibri"/>
      <family val="2"/>
      <scheme val="minor"/>
    </font>
    <font>
      <b/>
      <sz val="12"/>
      <color theme="1"/>
      <name val="Arial"/>
      <family val="2"/>
    </font>
    <font>
      <sz val="11"/>
      <color theme="1"/>
      <name val="Calibri"/>
      <family val="2"/>
      <scheme val="minor"/>
    </font>
    <font>
      <sz val="12"/>
      <color theme="1"/>
      <name val="Calibri"/>
      <family val="2"/>
      <scheme val="minor"/>
    </font>
    <font>
      <b/>
      <sz val="10"/>
      <name val="Arial"/>
      <family val="2"/>
    </font>
    <font>
      <b/>
      <sz val="10"/>
      <color rgb="FFFF0000"/>
      <name val="Arial"/>
      <family val="2"/>
    </font>
    <font>
      <sz val="11"/>
      <color rgb="FFFF0000"/>
      <name val="Calibri"/>
      <family val="2"/>
      <scheme val="minor"/>
    </font>
    <font>
      <b/>
      <sz val="12"/>
      <color theme="0"/>
      <name val="Arial"/>
      <family val="2"/>
    </font>
    <font>
      <sz val="8"/>
      <color theme="1" tint="0.499984740745262"/>
      <name val="Arial"/>
      <family val="2"/>
    </font>
    <font>
      <u/>
      <sz val="11"/>
      <color theme="10"/>
      <name val="Calibri"/>
      <family val="2"/>
      <scheme val="minor"/>
    </font>
    <font>
      <u/>
      <sz val="10"/>
      <color theme="10"/>
      <name val="Arial"/>
      <family val="2"/>
    </font>
    <font>
      <sz val="11"/>
      <color theme="1"/>
      <name val="Arial"/>
      <family val="2"/>
    </font>
  </fonts>
  <fills count="10">
    <fill>
      <patternFill patternType="none"/>
    </fill>
    <fill>
      <patternFill patternType="gray125"/>
    </fill>
    <fill>
      <patternFill patternType="solid">
        <fgColor theme="8" tint="0.79998168889431442"/>
        <bgColor indexed="64"/>
      </patternFill>
    </fill>
    <fill>
      <patternFill patternType="solid">
        <fgColor theme="4"/>
        <bgColor indexed="64"/>
      </patternFill>
    </fill>
    <fill>
      <patternFill patternType="solid">
        <fgColor rgb="FF00B050"/>
        <bgColor indexed="64"/>
      </patternFill>
    </fill>
    <fill>
      <patternFill patternType="solid">
        <fgColor rgb="FFE2EFDA"/>
        <bgColor indexed="64"/>
      </patternFill>
    </fill>
    <fill>
      <patternFill patternType="solid">
        <fgColor rgb="FF4472C4"/>
        <bgColor indexed="64"/>
      </patternFill>
    </fill>
    <fill>
      <patternFill patternType="solid">
        <fgColor theme="5" tint="0.79998168889431442"/>
        <bgColor indexed="64"/>
      </patternFill>
    </fill>
    <fill>
      <patternFill patternType="solid">
        <fgColor theme="0"/>
        <bgColor indexed="64"/>
      </patternFill>
    </fill>
    <fill>
      <patternFill patternType="solid">
        <fgColor theme="7" tint="0.79998168889431442"/>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s>
  <cellStyleXfs count="6">
    <xf numFmtId="0" fontId="0" fillId="0" borderId="0"/>
    <xf numFmtId="9" fontId="11" fillId="0" borderId="0" applyFont="0" applyFill="0" applyBorder="0" applyAlignment="0" applyProtection="0"/>
    <xf numFmtId="43" fontId="11" fillId="0" borderId="0" applyFont="0" applyFill="0" applyBorder="0" applyAlignment="0" applyProtection="0"/>
    <xf numFmtId="0" fontId="12" fillId="0" borderId="0"/>
    <xf numFmtId="0" fontId="11" fillId="0" borderId="0"/>
    <xf numFmtId="0" fontId="18" fillId="0" borderId="0" applyNumberFormat="0" applyFill="0" applyBorder="0" applyAlignment="0" applyProtection="0"/>
  </cellStyleXfs>
  <cellXfs count="207">
    <xf numFmtId="0" fontId="0" fillId="0" borderId="0" xfId="0"/>
    <xf numFmtId="0" fontId="1" fillId="0" borderId="0" xfId="0" applyFont="1" applyAlignment="1">
      <alignment wrapText="1"/>
    </xf>
    <xf numFmtId="0" fontId="2" fillId="0" borderId="0" xfId="0" applyFont="1" applyAlignment="1">
      <alignment wrapText="1"/>
    </xf>
    <xf numFmtId="0" fontId="1" fillId="0" borderId="0" xfId="0" applyFont="1" applyAlignment="1"/>
    <xf numFmtId="0" fontId="2" fillId="0" borderId="0" xfId="0" applyFont="1" applyAlignment="1"/>
    <xf numFmtId="0" fontId="0" fillId="0" borderId="0" xfId="0" applyAlignment="1"/>
    <xf numFmtId="0" fontId="1" fillId="0" borderId="0" xfId="0" applyFont="1" applyAlignment="1">
      <alignment horizontal="left" vertical="center" wrapText="1"/>
    </xf>
    <xf numFmtId="0" fontId="2" fillId="0" borderId="1" xfId="0" applyFont="1" applyBorder="1" applyAlignment="1">
      <alignment wrapText="1"/>
    </xf>
    <xf numFmtId="0" fontId="1" fillId="0" borderId="1" xfId="0" applyFont="1" applyBorder="1" applyAlignment="1">
      <alignment horizontal="left" vertical="center"/>
    </xf>
    <xf numFmtId="0" fontId="1" fillId="0" borderId="1" xfId="0" applyFont="1" applyBorder="1" applyAlignment="1">
      <alignment horizontal="left" vertical="center" wrapText="1"/>
    </xf>
    <xf numFmtId="0" fontId="1" fillId="2" borderId="1" xfId="0" applyFont="1" applyFill="1" applyBorder="1" applyAlignment="1"/>
    <xf numFmtId="0" fontId="1" fillId="2" borderId="1" xfId="0" applyFont="1" applyFill="1" applyBorder="1" applyAlignment="1">
      <alignment vertical="center"/>
    </xf>
    <xf numFmtId="0" fontId="1" fillId="3" borderId="0" xfId="0" applyFont="1" applyFill="1" applyAlignment="1">
      <alignment wrapText="1"/>
    </xf>
    <xf numFmtId="0" fontId="1" fillId="3" borderId="0" xfId="0" applyFont="1" applyFill="1" applyAlignment="1"/>
    <xf numFmtId="0" fontId="1" fillId="0" borderId="1" xfId="0" applyFont="1" applyBorder="1" applyAlignment="1">
      <alignment vertical="center"/>
    </xf>
    <xf numFmtId="0" fontId="1" fillId="0" borderId="1" xfId="0" applyFont="1" applyBorder="1" applyAlignment="1">
      <alignment horizontal="left" vertical="top" wrapText="1"/>
    </xf>
    <xf numFmtId="0" fontId="3" fillId="0" borderId="1" xfId="0" applyFont="1" applyBorder="1" applyAlignment="1">
      <alignment vertical="center" wrapText="1"/>
    </xf>
    <xf numFmtId="0" fontId="1" fillId="0" borderId="0" xfId="0" applyFont="1" applyBorder="1" applyAlignment="1">
      <alignment wrapText="1"/>
    </xf>
    <xf numFmtId="0" fontId="2" fillId="0" borderId="0" xfId="0" applyFont="1" applyBorder="1" applyAlignment="1">
      <alignment wrapText="1"/>
    </xf>
    <xf numFmtId="0" fontId="1" fillId="0" borderId="0" xfId="0" applyFont="1" applyBorder="1" applyAlignment="1">
      <alignment vertical="top" wrapText="1"/>
    </xf>
    <xf numFmtId="0" fontId="1" fillId="0" borderId="0" xfId="0" applyFont="1" applyFill="1" applyAlignment="1">
      <alignment wrapText="1"/>
    </xf>
    <xf numFmtId="0" fontId="1" fillId="0" borderId="0" xfId="0" applyFont="1" applyFill="1" applyAlignment="1"/>
    <xf numFmtId="0" fontId="2" fillId="0" borderId="1" xfId="0" applyFont="1" applyBorder="1" applyAlignment="1">
      <alignment vertical="center" wrapText="1"/>
    </xf>
    <xf numFmtId="0" fontId="1" fillId="0" borderId="1" xfId="0" applyFont="1" applyBorder="1" applyAlignment="1">
      <alignment wrapText="1"/>
    </xf>
    <xf numFmtId="0" fontId="2" fillId="0" borderId="0" xfId="0" applyFont="1" applyAlignment="1">
      <alignment vertical="top" wrapText="1"/>
    </xf>
    <xf numFmtId="0" fontId="1" fillId="0" borderId="1" xfId="0" applyFont="1" applyFill="1" applyBorder="1" applyAlignment="1">
      <alignment vertical="center"/>
    </xf>
    <xf numFmtId="0" fontId="8" fillId="0" borderId="0" xfId="0" applyFont="1" applyBorder="1" applyAlignment="1">
      <alignment vertical="center"/>
    </xf>
    <xf numFmtId="0" fontId="1" fillId="0" borderId="0" xfId="0" applyFont="1" applyAlignment="1">
      <alignment vertical="top"/>
    </xf>
    <xf numFmtId="0" fontId="7" fillId="0" borderId="0" xfId="0" applyFont="1" applyFill="1" applyAlignment="1"/>
    <xf numFmtId="0" fontId="2" fillId="0" borderId="11" xfId="0" applyFont="1" applyBorder="1" applyAlignment="1">
      <alignment wrapText="1"/>
    </xf>
    <xf numFmtId="0" fontId="5" fillId="4" borderId="0" xfId="0" applyFont="1" applyFill="1"/>
    <xf numFmtId="0" fontId="1" fillId="4" borderId="0" xfId="0" applyFont="1" applyFill="1" applyAlignment="1"/>
    <xf numFmtId="0" fontId="5" fillId="6" borderId="0" xfId="0" applyFont="1" applyFill="1"/>
    <xf numFmtId="0" fontId="1" fillId="6" borderId="0" xfId="0" applyFont="1" applyFill="1" applyAlignment="1"/>
    <xf numFmtId="0" fontId="1" fillId="6" borderId="0" xfId="0" applyFont="1" applyFill="1" applyAlignment="1">
      <alignment wrapText="1"/>
    </xf>
    <xf numFmtId="0" fontId="2" fillId="6" borderId="0" xfId="0" applyFont="1" applyFill="1" applyAlignment="1"/>
    <xf numFmtId="0" fontId="6" fillId="6" borderId="0" xfId="0" applyFont="1" applyFill="1" applyAlignment="1"/>
    <xf numFmtId="0" fontId="5" fillId="6" borderId="0" xfId="0" applyFont="1" applyFill="1" applyAlignment="1"/>
    <xf numFmtId="0" fontId="7" fillId="6" borderId="0" xfId="0" applyFont="1" applyFill="1" applyAlignment="1">
      <alignment wrapText="1"/>
    </xf>
    <xf numFmtId="0" fontId="1" fillId="5" borderId="2" xfId="0" applyFont="1" applyFill="1" applyBorder="1" applyAlignment="1"/>
    <xf numFmtId="0" fontId="2" fillId="0" borderId="10" xfId="0" applyFont="1" applyBorder="1" applyAlignment="1"/>
    <xf numFmtId="0" fontId="2" fillId="0" borderId="13" xfId="0" applyFont="1" applyBorder="1" applyAlignment="1">
      <alignment horizontal="center"/>
    </xf>
    <xf numFmtId="0" fontId="1" fillId="5" borderId="16" xfId="0" applyFont="1" applyFill="1" applyBorder="1" applyAlignment="1"/>
    <xf numFmtId="0" fontId="1" fillId="0" borderId="0" xfId="0" applyFont="1" applyFill="1" applyBorder="1" applyAlignment="1">
      <alignment horizontal="center"/>
    </xf>
    <xf numFmtId="0" fontId="1" fillId="0" borderId="1" xfId="0" applyFont="1" applyBorder="1" applyAlignment="1">
      <alignment vertical="top" wrapText="1"/>
    </xf>
    <xf numFmtId="0" fontId="1" fillId="0" borderId="2" xfId="0" applyFont="1" applyBorder="1" applyAlignment="1">
      <alignment vertical="center" wrapText="1"/>
    </xf>
    <xf numFmtId="0" fontId="2" fillId="0" borderId="7" xfId="0" applyFont="1" applyBorder="1" applyAlignment="1">
      <alignment horizontal="center"/>
    </xf>
    <xf numFmtId="0" fontId="2" fillId="0" borderId="1" xfId="0" applyFont="1" applyBorder="1" applyAlignment="1"/>
    <xf numFmtId="0" fontId="2" fillId="0" borderId="2" xfId="0" applyFont="1" applyBorder="1" applyAlignment="1">
      <alignment horizontal="center"/>
    </xf>
    <xf numFmtId="0" fontId="1" fillId="2" borderId="2" xfId="0" applyFont="1" applyFill="1" applyBorder="1" applyAlignment="1">
      <alignment vertical="center"/>
    </xf>
    <xf numFmtId="0" fontId="1" fillId="0" borderId="1" xfId="0" applyFont="1" applyBorder="1" applyAlignment="1">
      <alignment vertical="center" wrapText="1"/>
    </xf>
    <xf numFmtId="0" fontId="1" fillId="0" borderId="12" xfId="0" applyFont="1" applyBorder="1" applyAlignment="1">
      <alignment vertical="top" wrapText="1"/>
    </xf>
    <xf numFmtId="9" fontId="0" fillId="0" borderId="0" xfId="1" applyFont="1" applyAlignment="1"/>
    <xf numFmtId="9" fontId="1" fillId="0" borderId="0" xfId="1" applyFont="1" applyAlignment="1"/>
    <xf numFmtId="10" fontId="1" fillId="5" borderId="1" xfId="1" applyNumberFormat="1" applyFont="1" applyFill="1" applyBorder="1" applyAlignment="1">
      <alignment horizontal="center" vertical="center"/>
    </xf>
    <xf numFmtId="9" fontId="1" fillId="0" borderId="1" xfId="1" applyFont="1" applyFill="1" applyBorder="1" applyAlignment="1">
      <alignment horizontal="center" vertical="center"/>
    </xf>
    <xf numFmtId="3" fontId="1" fillId="0" borderId="1" xfId="0" applyNumberFormat="1" applyFont="1" applyFill="1" applyBorder="1" applyAlignment="1">
      <alignment horizontal="center" vertical="center"/>
    </xf>
    <xf numFmtId="165" fontId="1" fillId="5" borderId="1" xfId="0" applyNumberFormat="1" applyFont="1" applyFill="1" applyBorder="1" applyAlignment="1">
      <alignment horizontal="center" vertical="center"/>
    </xf>
    <xf numFmtId="164" fontId="1" fillId="5" borderId="1" xfId="1" applyNumberFormat="1" applyFont="1" applyFill="1" applyBorder="1" applyAlignment="1">
      <alignment horizontal="center" vertical="center"/>
    </xf>
    <xf numFmtId="0" fontId="2" fillId="0" borderId="1" xfId="0" applyFont="1" applyBorder="1" applyAlignment="1"/>
    <xf numFmtId="0" fontId="1" fillId="0" borderId="1" xfId="0" applyFont="1" applyBorder="1" applyAlignment="1">
      <alignment vertical="center" wrapText="1"/>
    </xf>
    <xf numFmtId="0" fontId="2" fillId="0" borderId="1" xfId="0" applyFont="1" applyBorder="1" applyAlignment="1">
      <alignment horizontal="center"/>
    </xf>
    <xf numFmtId="0" fontId="2" fillId="0" borderId="7" xfId="0" applyFont="1" applyBorder="1" applyAlignment="1">
      <alignment horizontal="center"/>
    </xf>
    <xf numFmtId="0" fontId="2" fillId="0" borderId="1" xfId="0" applyFont="1" applyBorder="1" applyAlignment="1"/>
    <xf numFmtId="0" fontId="1" fillId="0" borderId="1" xfId="0" applyFont="1" applyBorder="1" applyAlignment="1">
      <alignment vertical="center" wrapText="1"/>
    </xf>
    <xf numFmtId="0" fontId="2" fillId="0" borderId="1" xfId="0" applyFont="1" applyBorder="1" applyAlignment="1">
      <alignment horizontal="center"/>
    </xf>
    <xf numFmtId="164" fontId="1" fillId="7" borderId="1" xfId="1" applyNumberFormat="1" applyFont="1" applyFill="1" applyBorder="1" applyAlignment="1">
      <alignment horizontal="center" vertical="center"/>
    </xf>
    <xf numFmtId="4" fontId="1" fillId="5" borderId="1" xfId="0" applyNumberFormat="1" applyFont="1" applyFill="1" applyBorder="1" applyAlignment="1">
      <alignment horizontal="center" vertical="center"/>
    </xf>
    <xf numFmtId="0" fontId="1" fillId="0" borderId="1" xfId="0" applyFont="1" applyBorder="1"/>
    <xf numFmtId="2" fontId="1" fillId="2" borderId="1" xfId="0" applyNumberFormat="1" applyFont="1" applyFill="1" applyBorder="1" applyAlignment="1"/>
    <xf numFmtId="4" fontId="1" fillId="8" borderId="1" xfId="0" applyNumberFormat="1" applyFont="1" applyFill="1" applyBorder="1" applyAlignment="1">
      <alignment horizontal="left" vertical="center"/>
    </xf>
    <xf numFmtId="4" fontId="1" fillId="0" borderId="1" xfId="0" applyNumberFormat="1" applyFont="1" applyFill="1" applyBorder="1" applyAlignment="1">
      <alignment horizontal="center" vertical="center"/>
    </xf>
    <xf numFmtId="0" fontId="2" fillId="0" borderId="0" xfId="0" applyFont="1"/>
    <xf numFmtId="0" fontId="1" fillId="0" borderId="0" xfId="0" applyFont="1"/>
    <xf numFmtId="0" fontId="1" fillId="0" borderId="1" xfId="0" applyFont="1" applyFill="1" applyBorder="1"/>
    <xf numFmtId="43" fontId="1" fillId="0" borderId="1" xfId="2" applyFont="1" applyFill="1" applyBorder="1" applyAlignment="1">
      <alignment vertical="center"/>
    </xf>
    <xf numFmtId="43" fontId="1" fillId="0" borderId="1" xfId="2" applyFont="1" applyFill="1" applyBorder="1"/>
    <xf numFmtId="0" fontId="14" fillId="0" borderId="0" xfId="0" applyFont="1"/>
    <xf numFmtId="0" fontId="1" fillId="0" borderId="1" xfId="0" applyFont="1" applyBorder="1" applyAlignment="1">
      <alignment vertical="center" wrapText="1"/>
    </xf>
    <xf numFmtId="2" fontId="1" fillId="9" borderId="1" xfId="0" applyNumberFormat="1" applyFont="1" applyFill="1" applyBorder="1" applyAlignment="1"/>
    <xf numFmtId="0" fontId="1" fillId="0" borderId="0" xfId="0" applyFont="1" applyBorder="1"/>
    <xf numFmtId="0" fontId="1" fillId="0" borderId="2" xfId="0" applyFont="1" applyBorder="1"/>
    <xf numFmtId="0" fontId="2" fillId="0" borderId="6" xfId="0" applyFont="1" applyBorder="1"/>
    <xf numFmtId="0" fontId="1" fillId="0" borderId="14" xfId="0" applyFont="1" applyBorder="1"/>
    <xf numFmtId="0" fontId="3" fillId="0" borderId="3" xfId="0" applyFont="1" applyBorder="1" applyAlignment="1">
      <alignment vertical="center"/>
    </xf>
    <xf numFmtId="0" fontId="3" fillId="0" borderId="3" xfId="0" applyFont="1" applyBorder="1" applyAlignment="1">
      <alignment vertical="center" wrapText="1"/>
    </xf>
    <xf numFmtId="0" fontId="3" fillId="0" borderId="3" xfId="0" applyFont="1" applyFill="1" applyBorder="1" applyAlignment="1">
      <alignment vertical="center"/>
    </xf>
    <xf numFmtId="0" fontId="1" fillId="0" borderId="14" xfId="0" applyFont="1" applyFill="1" applyBorder="1"/>
    <xf numFmtId="2" fontId="1" fillId="2" borderId="1" xfId="0" applyNumberFormat="1" applyFont="1" applyFill="1" applyBorder="1" applyAlignment="1">
      <alignment vertical="center"/>
    </xf>
    <xf numFmtId="2" fontId="1" fillId="2" borderId="1" xfId="0" applyNumberFormat="1" applyFont="1" applyFill="1" applyBorder="1"/>
    <xf numFmtId="166" fontId="1" fillId="7" borderId="1" xfId="0" applyNumberFormat="1" applyFont="1" applyFill="1" applyBorder="1" applyAlignment="1">
      <alignment horizontal="center" vertical="center"/>
    </xf>
    <xf numFmtId="167" fontId="1" fillId="7" borderId="1" xfId="0" applyNumberFormat="1" applyFont="1" applyFill="1" applyBorder="1" applyAlignment="1">
      <alignment horizontal="center" vertical="center"/>
    </xf>
    <xf numFmtId="0" fontId="1" fillId="0" borderId="0" xfId="0" applyFont="1" applyFill="1" applyBorder="1"/>
    <xf numFmtId="0" fontId="1" fillId="0" borderId="0" xfId="0" applyFont="1" applyFill="1"/>
    <xf numFmtId="0" fontId="2" fillId="0" borderId="8" xfId="3" applyFont="1" applyFill="1" applyBorder="1"/>
    <xf numFmtId="0" fontId="2" fillId="0" borderId="8" xfId="3" applyFont="1" applyBorder="1"/>
    <xf numFmtId="0" fontId="16" fillId="6" borderId="0" xfId="0" applyFont="1" applyFill="1"/>
    <xf numFmtId="168" fontId="1" fillId="0" borderId="1" xfId="1" applyNumberFormat="1" applyFont="1" applyFill="1" applyBorder="1" applyAlignment="1">
      <alignment horizontal="center" vertical="center"/>
    </xf>
    <xf numFmtId="168" fontId="1" fillId="5" borderId="1" xfId="1" applyNumberFormat="1" applyFont="1" applyFill="1" applyBorder="1" applyAlignment="1">
      <alignment horizontal="center" vertical="center"/>
    </xf>
    <xf numFmtId="0" fontId="1" fillId="8" borderId="5" xfId="0" applyFont="1" applyFill="1" applyBorder="1" applyAlignment="1">
      <alignment vertical="top" wrapText="1"/>
    </xf>
    <xf numFmtId="0" fontId="1" fillId="8" borderId="0" xfId="0" applyFont="1" applyFill="1" applyBorder="1" applyAlignment="1">
      <alignment vertical="top" wrapText="1"/>
    </xf>
    <xf numFmtId="0" fontId="1" fillId="8" borderId="6" xfId="0" applyFont="1" applyFill="1" applyBorder="1" applyAlignment="1">
      <alignment vertical="top" wrapText="1"/>
    </xf>
    <xf numFmtId="0" fontId="19" fillId="0" borderId="0" xfId="5" applyFont="1"/>
    <xf numFmtId="0" fontId="20" fillId="0" borderId="0" xfId="0" applyFont="1"/>
    <xf numFmtId="0" fontId="14" fillId="0" borderId="0" xfId="0" applyFont="1" applyAlignment="1">
      <alignment vertical="top" wrapText="1"/>
    </xf>
    <xf numFmtId="0" fontId="15" fillId="0" borderId="0" xfId="0" applyFont="1" applyAlignment="1">
      <alignment vertical="top" wrapText="1"/>
    </xf>
    <xf numFmtId="0" fontId="16" fillId="3" borderId="2" xfId="0" applyFont="1" applyFill="1" applyBorder="1"/>
    <xf numFmtId="0" fontId="16" fillId="3" borderId="4" xfId="0" applyFont="1" applyFill="1" applyBorder="1"/>
    <xf numFmtId="0" fontId="16" fillId="3" borderId="3" xfId="0" applyFont="1" applyFill="1" applyBorder="1"/>
    <xf numFmtId="0" fontId="1" fillId="0" borderId="14" xfId="0" applyFont="1" applyBorder="1"/>
    <xf numFmtId="0" fontId="1" fillId="0" borderId="0" xfId="0" applyFont="1" applyAlignment="1">
      <alignment vertical="top" wrapText="1"/>
    </xf>
    <xf numFmtId="0" fontId="1" fillId="0" borderId="11" xfId="0" applyFont="1" applyBorder="1" applyAlignment="1">
      <alignment vertical="top" wrapText="1"/>
    </xf>
    <xf numFmtId="0" fontId="1" fillId="0" borderId="1" xfId="0" applyFont="1" applyBorder="1" applyAlignment="1">
      <alignment vertical="top" wrapText="1"/>
    </xf>
    <xf numFmtId="0" fontId="1" fillId="0" borderId="1" xfId="0" applyFont="1" applyBorder="1" applyAlignment="1">
      <alignment vertical="center" wrapText="1"/>
    </xf>
    <xf numFmtId="0" fontId="1" fillId="7" borderId="1" xfId="0" applyFont="1" applyFill="1" applyBorder="1" applyAlignment="1">
      <alignment horizontal="center" vertical="center"/>
    </xf>
    <xf numFmtId="2" fontId="1" fillId="2" borderId="1" xfId="0" applyNumberFormat="1" applyFont="1" applyFill="1" applyBorder="1" applyAlignment="1">
      <alignment horizontal="center"/>
    </xf>
    <xf numFmtId="2" fontId="1" fillId="9" borderId="10" xfId="0" applyNumberFormat="1" applyFont="1" applyFill="1" applyBorder="1" applyAlignment="1">
      <alignment horizontal="center"/>
    </xf>
    <xf numFmtId="2" fontId="1" fillId="9" borderId="11" xfId="0" applyNumberFormat="1" applyFont="1" applyFill="1" applyBorder="1" applyAlignment="1">
      <alignment horizontal="center"/>
    </xf>
    <xf numFmtId="0" fontId="1" fillId="0" borderId="13" xfId="0" applyFont="1" applyBorder="1" applyAlignment="1">
      <alignment vertical="center" wrapText="1"/>
    </xf>
    <xf numFmtId="0" fontId="1" fillId="0" borderId="14" xfId="0" applyFont="1" applyBorder="1" applyAlignment="1">
      <alignment vertical="center" wrapText="1"/>
    </xf>
    <xf numFmtId="0" fontId="1" fillId="0" borderId="15" xfId="0" applyFont="1" applyBorder="1" applyAlignment="1">
      <alignment vertical="center" wrapText="1"/>
    </xf>
    <xf numFmtId="0" fontId="1" fillId="0" borderId="7" xfId="0" applyFont="1" applyBorder="1" applyAlignment="1">
      <alignment vertical="center" wrapText="1"/>
    </xf>
    <xf numFmtId="0" fontId="1" fillId="0" borderId="8" xfId="0" applyFont="1" applyBorder="1" applyAlignment="1">
      <alignment vertical="center" wrapText="1"/>
    </xf>
    <xf numFmtId="0" fontId="1" fillId="0" borderId="9" xfId="0" applyFont="1" applyBorder="1" applyAlignment="1">
      <alignment vertical="center" wrapText="1"/>
    </xf>
    <xf numFmtId="0" fontId="2" fillId="0" borderId="0" xfId="0" applyFont="1" applyAlignment="1">
      <alignment vertical="top" wrapText="1"/>
    </xf>
    <xf numFmtId="0" fontId="17" fillId="0" borderId="0" xfId="4" applyFont="1" applyAlignment="1">
      <alignment vertical="top" wrapText="1"/>
    </xf>
    <xf numFmtId="0" fontId="2" fillId="0" borderId="2" xfId="0" applyFont="1" applyBorder="1" applyAlignment="1">
      <alignment horizontal="center"/>
    </xf>
    <xf numFmtId="0" fontId="2" fillId="0" borderId="3" xfId="0" applyFont="1" applyBorder="1" applyAlignment="1">
      <alignment horizontal="center"/>
    </xf>
    <xf numFmtId="0" fontId="2" fillId="0" borderId="2" xfId="0" applyFont="1" applyBorder="1" applyAlignment="1">
      <alignment horizontal="left" vertical="center"/>
    </xf>
    <xf numFmtId="0" fontId="2" fillId="0" borderId="4" xfId="0" applyFont="1" applyBorder="1" applyAlignment="1">
      <alignment horizontal="left" vertical="center"/>
    </xf>
    <xf numFmtId="0" fontId="2" fillId="0" borderId="3" xfId="0" applyFont="1" applyBorder="1" applyAlignment="1">
      <alignment horizontal="left" vertical="center"/>
    </xf>
    <xf numFmtId="0" fontId="13" fillId="0" borderId="1" xfId="0" applyFont="1" applyBorder="1" applyAlignment="1">
      <alignment vertical="center"/>
    </xf>
    <xf numFmtId="0" fontId="1" fillId="0" borderId="2" xfId="0" applyFont="1" applyBorder="1" applyAlignment="1">
      <alignment horizontal="left" vertical="center"/>
    </xf>
    <xf numFmtId="0" fontId="1" fillId="0" borderId="4" xfId="0" applyFont="1" applyBorder="1" applyAlignment="1">
      <alignment horizontal="left" vertical="center"/>
    </xf>
    <xf numFmtId="0" fontId="1" fillId="0" borderId="3" xfId="0" applyFont="1" applyBorder="1" applyAlignment="1">
      <alignment horizontal="left" vertical="center"/>
    </xf>
    <xf numFmtId="0" fontId="2" fillId="0" borderId="2" xfId="0" applyFont="1" applyBorder="1" applyAlignment="1">
      <alignment horizontal="center" vertical="center"/>
    </xf>
    <xf numFmtId="0" fontId="2" fillId="0" borderId="4" xfId="0" applyFont="1" applyBorder="1" applyAlignment="1">
      <alignment horizontal="center" vertical="center"/>
    </xf>
    <xf numFmtId="0" fontId="2" fillId="0" borderId="3" xfId="0" applyFont="1" applyBorder="1" applyAlignment="1">
      <alignment horizontal="center" vertical="center"/>
    </xf>
    <xf numFmtId="0" fontId="1" fillId="8" borderId="13" xfId="0" applyFont="1" applyFill="1" applyBorder="1" applyAlignment="1">
      <alignment vertical="top" wrapText="1"/>
    </xf>
    <xf numFmtId="0" fontId="1" fillId="8" borderId="14" xfId="0" applyFont="1" applyFill="1" applyBorder="1" applyAlignment="1">
      <alignment vertical="top" wrapText="1"/>
    </xf>
    <xf numFmtId="0" fontId="1" fillId="8" borderId="15" xfId="0" applyFont="1" applyFill="1" applyBorder="1" applyAlignment="1">
      <alignment vertical="top" wrapText="1"/>
    </xf>
    <xf numFmtId="0" fontId="1" fillId="8" borderId="5" xfId="0" applyFont="1" applyFill="1" applyBorder="1" applyAlignment="1">
      <alignment vertical="top" wrapText="1"/>
    </xf>
    <xf numFmtId="0" fontId="1" fillId="8" borderId="0" xfId="0" applyFont="1" applyFill="1" applyBorder="1" applyAlignment="1">
      <alignment vertical="top" wrapText="1"/>
    </xf>
    <xf numFmtId="0" fontId="1" fillId="8" borderId="6" xfId="0" applyFont="1" applyFill="1" applyBorder="1" applyAlignment="1">
      <alignment vertical="top" wrapText="1"/>
    </xf>
    <xf numFmtId="0" fontId="2" fillId="0" borderId="0" xfId="0" applyFont="1" applyAlignment="1">
      <alignment wrapText="1"/>
    </xf>
    <xf numFmtId="0" fontId="16" fillId="3" borderId="0" xfId="0" applyFont="1" applyFill="1"/>
    <xf numFmtId="0" fontId="2" fillId="0" borderId="1" xfId="0" applyFont="1" applyBorder="1" applyAlignment="1">
      <alignment horizontal="center"/>
    </xf>
    <xf numFmtId="0" fontId="1" fillId="0" borderId="13" xfId="0" applyFont="1" applyBorder="1" applyAlignment="1">
      <alignment vertical="top" wrapText="1"/>
    </xf>
    <xf numFmtId="0" fontId="1" fillId="0" borderId="14" xfId="0" applyFont="1" applyBorder="1" applyAlignment="1">
      <alignment vertical="top" wrapText="1"/>
    </xf>
    <xf numFmtId="0" fontId="1" fillId="0" borderId="15" xfId="0" applyFont="1" applyBorder="1" applyAlignment="1">
      <alignment vertical="top" wrapText="1"/>
    </xf>
    <xf numFmtId="0" fontId="1" fillId="0" borderId="5" xfId="0" applyFont="1" applyBorder="1" applyAlignment="1">
      <alignment vertical="top" wrapText="1"/>
    </xf>
    <xf numFmtId="0" fontId="1" fillId="0" borderId="0" xfId="0" applyFont="1" applyBorder="1" applyAlignment="1">
      <alignment vertical="top" wrapText="1"/>
    </xf>
    <xf numFmtId="0" fontId="1" fillId="0" borderId="6" xfId="0" applyFont="1" applyBorder="1" applyAlignment="1">
      <alignment vertical="top" wrapText="1"/>
    </xf>
    <xf numFmtId="0" fontId="1" fillId="0" borderId="7" xfId="0" applyFont="1" applyBorder="1" applyAlignment="1">
      <alignment vertical="top" wrapText="1"/>
    </xf>
    <xf numFmtId="0" fontId="1" fillId="0" borderId="8" xfId="0" applyFont="1" applyBorder="1" applyAlignment="1">
      <alignment vertical="top" wrapText="1"/>
    </xf>
    <xf numFmtId="0" fontId="1" fillId="0" borderId="9" xfId="0" applyFont="1" applyBorder="1" applyAlignment="1">
      <alignment vertical="top" wrapText="1"/>
    </xf>
    <xf numFmtId="0" fontId="2" fillId="0" borderId="5" xfId="0" applyFont="1" applyBorder="1" applyAlignment="1">
      <alignment horizontal="center" vertical="center" wrapText="1"/>
    </xf>
    <xf numFmtId="0" fontId="2" fillId="0" borderId="0" xfId="0" applyFont="1" applyBorder="1" applyAlignment="1">
      <alignment horizontal="center" vertical="center" wrapText="1"/>
    </xf>
    <xf numFmtId="168" fontId="1" fillId="0" borderId="2" xfId="1" applyNumberFormat="1" applyFont="1" applyFill="1" applyBorder="1" applyAlignment="1">
      <alignment horizontal="center" vertical="center"/>
    </xf>
    <xf numFmtId="168" fontId="1" fillId="0" borderId="4" xfId="1" applyNumberFormat="1" applyFont="1" applyFill="1" applyBorder="1" applyAlignment="1">
      <alignment horizontal="center" vertical="center"/>
    </xf>
    <xf numFmtId="0" fontId="2" fillId="0" borderId="10" xfId="0" applyFont="1" applyBorder="1" applyAlignment="1">
      <alignment horizontal="center" vertical="top"/>
    </xf>
    <xf numFmtId="0" fontId="2" fillId="0" borderId="11" xfId="0" applyFont="1" applyBorder="1" applyAlignment="1">
      <alignment horizontal="center" vertical="top"/>
    </xf>
    <xf numFmtId="0" fontId="2" fillId="0" borderId="10" xfId="0" applyFont="1" applyBorder="1" applyAlignment="1">
      <alignment horizontal="center" wrapText="1"/>
    </xf>
    <xf numFmtId="0" fontId="2" fillId="0" borderId="11" xfId="0" applyFont="1" applyBorder="1" applyAlignment="1">
      <alignment horizontal="center" wrapText="1"/>
    </xf>
    <xf numFmtId="0" fontId="2" fillId="0" borderId="7" xfId="0" applyFont="1" applyBorder="1" applyAlignment="1">
      <alignment horizontal="center"/>
    </xf>
    <xf numFmtId="0" fontId="2" fillId="0" borderId="8" xfId="0" applyFont="1" applyBorder="1" applyAlignment="1">
      <alignment horizontal="center"/>
    </xf>
    <xf numFmtId="0" fontId="2" fillId="0" borderId="1" xfId="0" applyFont="1" applyBorder="1" applyAlignment="1"/>
    <xf numFmtId="0" fontId="1" fillId="0" borderId="2" xfId="0" applyFont="1" applyBorder="1" applyAlignment="1">
      <alignment vertical="center" wrapText="1"/>
    </xf>
    <xf numFmtId="0" fontId="1" fillId="0" borderId="3" xfId="0" applyFont="1" applyBorder="1" applyAlignment="1">
      <alignment vertical="center" wrapText="1"/>
    </xf>
    <xf numFmtId="4" fontId="2" fillId="0" borderId="2" xfId="0" applyNumberFormat="1" applyFont="1" applyFill="1" applyBorder="1" applyAlignment="1">
      <alignment horizontal="center" vertical="center"/>
    </xf>
    <xf numFmtId="4" fontId="2" fillId="0" borderId="4" xfId="0" applyNumberFormat="1" applyFont="1" applyFill="1" applyBorder="1" applyAlignment="1">
      <alignment horizontal="center" vertical="center"/>
    </xf>
    <xf numFmtId="0" fontId="10" fillId="0" borderId="0" xfId="0" applyFont="1" applyAlignment="1">
      <alignment horizontal="left" vertical="center" wrapText="1"/>
    </xf>
    <xf numFmtId="0" fontId="9" fillId="0" borderId="0" xfId="0" applyFont="1" applyAlignment="1">
      <alignment horizontal="left" vertical="center" wrapText="1"/>
    </xf>
    <xf numFmtId="0" fontId="2" fillId="0" borderId="4" xfId="0" applyFont="1" applyBorder="1" applyAlignment="1">
      <alignment horizontal="center"/>
    </xf>
    <xf numFmtId="0" fontId="1" fillId="0" borderId="12" xfId="0" applyFont="1" applyBorder="1" applyAlignment="1">
      <alignment vertical="center" wrapText="1"/>
    </xf>
    <xf numFmtId="0" fontId="1" fillId="0" borderId="17" xfId="0" applyFont="1" applyBorder="1" applyAlignment="1">
      <alignment vertical="center" wrapText="1"/>
    </xf>
    <xf numFmtId="0" fontId="0" fillId="0" borderId="1" xfId="0" applyBorder="1" applyAlignment="1"/>
    <xf numFmtId="0" fontId="1" fillId="2" borderId="2" xfId="0" applyFont="1" applyFill="1" applyBorder="1" applyAlignment="1">
      <alignment vertical="center"/>
    </xf>
    <xf numFmtId="0" fontId="1" fillId="2" borderId="4" xfId="0" applyFont="1" applyFill="1" applyBorder="1" applyAlignment="1">
      <alignment vertical="center"/>
    </xf>
    <xf numFmtId="0" fontId="1" fillId="2" borderId="3" xfId="0" applyFont="1" applyFill="1" applyBorder="1" applyAlignment="1">
      <alignment vertical="center"/>
    </xf>
    <xf numFmtId="0" fontId="2" fillId="0" borderId="13" xfId="0" applyFont="1" applyBorder="1" applyAlignment="1"/>
    <xf numFmtId="0" fontId="2" fillId="0" borderId="14" xfId="0" applyFont="1" applyBorder="1" applyAlignment="1"/>
    <xf numFmtId="0" fontId="2" fillId="0" borderId="15" xfId="0" applyFont="1" applyBorder="1" applyAlignment="1"/>
    <xf numFmtId="0" fontId="10" fillId="0" borderId="0" xfId="0" applyFont="1" applyAlignment="1">
      <alignment vertical="top" wrapText="1"/>
    </xf>
    <xf numFmtId="0" fontId="9" fillId="0" borderId="0" xfId="0" applyFont="1" applyAlignment="1">
      <alignment wrapText="1"/>
    </xf>
    <xf numFmtId="0" fontId="2" fillId="0" borderId="9" xfId="0" applyFont="1" applyBorder="1" applyAlignment="1">
      <alignment horizontal="center"/>
    </xf>
    <xf numFmtId="0" fontId="2" fillId="0" borderId="2" xfId="0" applyFont="1" applyBorder="1" applyAlignment="1"/>
    <xf numFmtId="0" fontId="2" fillId="0" borderId="3" xfId="0" applyFont="1" applyBorder="1" applyAlignment="1"/>
    <xf numFmtId="0" fontId="1" fillId="2" borderId="2" xfId="0" applyFont="1" applyFill="1" applyBorder="1" applyAlignment="1"/>
    <xf numFmtId="0" fontId="1" fillId="2" borderId="4" xfId="0" applyFont="1" applyFill="1" applyBorder="1" applyAlignment="1"/>
    <xf numFmtId="0" fontId="1" fillId="2" borderId="3" xfId="0" applyFont="1" applyFill="1" applyBorder="1" applyAlignment="1"/>
    <xf numFmtId="0" fontId="1" fillId="0" borderId="2" xfId="0" applyFont="1" applyBorder="1" applyAlignment="1">
      <alignment vertical="top" wrapText="1"/>
    </xf>
    <xf numFmtId="0" fontId="1" fillId="0" borderId="3" xfId="0" applyFont="1" applyBorder="1" applyAlignment="1">
      <alignment vertical="top" wrapText="1"/>
    </xf>
    <xf numFmtId="0" fontId="1" fillId="0" borderId="12" xfId="0" applyFont="1" applyBorder="1" applyAlignment="1">
      <alignment vertical="top"/>
    </xf>
    <xf numFmtId="0" fontId="2" fillId="0" borderId="2" xfId="0" applyFont="1" applyBorder="1" applyAlignment="1">
      <alignment horizontal="center" wrapText="1"/>
    </xf>
    <xf numFmtId="0" fontId="2" fillId="0" borderId="4" xfId="0" applyFont="1" applyBorder="1" applyAlignment="1">
      <alignment horizontal="center" wrapText="1"/>
    </xf>
    <xf numFmtId="0" fontId="2" fillId="0" borderId="3" xfId="0" applyFont="1" applyBorder="1" applyAlignment="1">
      <alignment horizontal="center" wrapText="1"/>
    </xf>
    <xf numFmtId="0" fontId="2" fillId="0" borderId="6" xfId="0" applyFont="1" applyBorder="1" applyAlignment="1">
      <alignment horizontal="center" vertical="center" wrapText="1"/>
    </xf>
    <xf numFmtId="0" fontId="2" fillId="0" borderId="5" xfId="0" applyFont="1" applyBorder="1" applyAlignment="1"/>
    <xf numFmtId="0" fontId="2" fillId="0" borderId="0" xfId="0" applyFont="1" applyBorder="1" applyAlignment="1"/>
    <xf numFmtId="0" fontId="2" fillId="0" borderId="6" xfId="0" applyFont="1" applyBorder="1" applyAlignment="1"/>
    <xf numFmtId="0" fontId="2" fillId="0" borderId="2" xfId="0" applyFont="1" applyBorder="1" applyAlignment="1">
      <alignment horizontal="center" vertical="top" wrapText="1"/>
    </xf>
    <xf numFmtId="0" fontId="2" fillId="0" borderId="4" xfId="0" applyFont="1" applyBorder="1" applyAlignment="1">
      <alignment horizontal="center" vertical="top" wrapText="1"/>
    </xf>
    <xf numFmtId="0" fontId="2" fillId="0" borderId="3" xfId="0" applyFont="1" applyBorder="1" applyAlignment="1">
      <alignment horizontal="center" vertical="top" wrapText="1"/>
    </xf>
    <xf numFmtId="0" fontId="1" fillId="0" borderId="8" xfId="0" applyFont="1" applyFill="1" applyBorder="1" applyAlignment="1">
      <alignment wrapText="1"/>
    </xf>
    <xf numFmtId="0" fontId="1" fillId="0" borderId="10" xfId="0" applyFont="1" applyBorder="1" applyAlignment="1">
      <alignment vertical="center" wrapText="1"/>
    </xf>
    <xf numFmtId="0" fontId="1" fillId="0" borderId="11" xfId="0" applyFont="1" applyBorder="1" applyAlignment="1">
      <alignment vertical="center" wrapText="1"/>
    </xf>
  </cellXfs>
  <cellStyles count="6">
    <cellStyle name="Comma" xfId="2" builtinId="3"/>
    <cellStyle name="Hyperlink" xfId="5" builtinId="8"/>
    <cellStyle name="Normal" xfId="0" builtinId="0"/>
    <cellStyle name="Normal 2" xfId="4" xr:uid="{8C6CAB74-6553-49E4-9EE6-47518F35E850}"/>
    <cellStyle name="Normal 2 8" xfId="3" xr:uid="{4705F856-0AC7-4649-981A-38EC00D60A75}"/>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eei.org/ngsi" TargetMode="External"/><Relationship Id="rId1" Type="http://schemas.openxmlformats.org/officeDocument/2006/relationships/hyperlink" Target="https://www.aga.org/about/investor-relations/natural-gas-sustainability-initiative-ngsi/"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C3B49E-921B-4761-9397-197EA31550C8}">
  <sheetPr>
    <tabColor theme="7" tint="0.39997558519241921"/>
  </sheetPr>
  <dimension ref="A1:J80"/>
  <sheetViews>
    <sheetView tabSelected="1" zoomScaleNormal="100" workbookViewId="0"/>
  </sheetViews>
  <sheetFormatPr defaultColWidth="8.5703125" defaultRowHeight="12.75" x14ac:dyDescent="0.2"/>
  <cols>
    <col min="1" max="2" width="8.5703125" style="73"/>
    <col min="3" max="3" width="5.85546875" style="73" customWidth="1"/>
    <col min="4" max="4" width="54.140625" style="73" customWidth="1"/>
    <col min="5" max="5" width="14.85546875" style="73" bestFit="1" customWidth="1"/>
    <col min="6" max="6" width="28.42578125" style="73" bestFit="1" customWidth="1"/>
    <col min="7" max="7" width="10.5703125" style="73" customWidth="1"/>
    <col min="8" max="8" width="29.42578125" style="73" customWidth="1"/>
    <col min="9" max="9" width="11.140625" style="73" customWidth="1"/>
    <col min="10" max="16384" width="8.5703125" style="73"/>
  </cols>
  <sheetData>
    <row r="1" spans="1:9" x14ac:dyDescent="0.2">
      <c r="A1" s="77"/>
    </row>
    <row r="2" spans="1:9" ht="27.6" customHeight="1" x14ac:dyDescent="0.2">
      <c r="A2" s="144" t="s">
        <v>304</v>
      </c>
      <c r="B2" s="144"/>
      <c r="C2" s="144"/>
      <c r="D2" s="144"/>
      <c r="E2" s="144"/>
      <c r="F2" s="144"/>
      <c r="H2" s="125" t="s">
        <v>381</v>
      </c>
      <c r="I2" s="125"/>
    </row>
    <row r="3" spans="1:9" ht="15" x14ac:dyDescent="0.2">
      <c r="A3" s="104"/>
      <c r="B3" s="105"/>
      <c r="C3" s="105"/>
      <c r="D3" s="105"/>
      <c r="E3" s="105"/>
      <c r="F3" s="105"/>
    </row>
    <row r="4" spans="1:9" x14ac:dyDescent="0.2">
      <c r="A4" s="72"/>
    </row>
    <row r="5" spans="1:9" ht="15.75" x14ac:dyDescent="0.25">
      <c r="A5" s="145" t="s">
        <v>303</v>
      </c>
      <c r="B5" s="145"/>
      <c r="C5" s="145"/>
      <c r="D5" s="145"/>
      <c r="E5" s="145"/>
      <c r="F5" s="145"/>
      <c r="H5" s="124" t="s">
        <v>385</v>
      </c>
      <c r="I5" s="124"/>
    </row>
    <row r="6" spans="1:9" ht="12.95" customHeight="1" x14ac:dyDescent="0.2">
      <c r="A6" s="147" t="s">
        <v>363</v>
      </c>
      <c r="B6" s="148"/>
      <c r="C6" s="148"/>
      <c r="D6" s="148"/>
      <c r="E6" s="148"/>
      <c r="F6" s="149"/>
      <c r="H6" s="124"/>
      <c r="I6" s="124"/>
    </row>
    <row r="7" spans="1:9" ht="12.95" customHeight="1" x14ac:dyDescent="0.2">
      <c r="A7" s="150"/>
      <c r="B7" s="151"/>
      <c r="C7" s="151"/>
      <c r="D7" s="151"/>
      <c r="E7" s="151"/>
      <c r="F7" s="152"/>
      <c r="H7" s="102" t="s">
        <v>386</v>
      </c>
      <c r="I7" s="103"/>
    </row>
    <row r="8" spans="1:9" ht="12.95" customHeight="1" x14ac:dyDescent="0.2">
      <c r="A8" s="150"/>
      <c r="B8" s="151"/>
      <c r="C8" s="151"/>
      <c r="D8" s="151"/>
      <c r="E8" s="151"/>
      <c r="F8" s="152"/>
      <c r="H8" s="102" t="s">
        <v>387</v>
      </c>
      <c r="I8" s="103"/>
    </row>
    <row r="9" spans="1:9" ht="12.95" customHeight="1" x14ac:dyDescent="0.2">
      <c r="A9" s="150"/>
      <c r="B9" s="151"/>
      <c r="C9" s="151"/>
      <c r="D9" s="151"/>
      <c r="E9" s="151"/>
      <c r="F9" s="152"/>
    </row>
    <row r="10" spans="1:9" ht="12.95" customHeight="1" x14ac:dyDescent="0.2">
      <c r="A10" s="150"/>
      <c r="B10" s="151"/>
      <c r="C10" s="151"/>
      <c r="D10" s="151"/>
      <c r="E10" s="151"/>
      <c r="F10" s="152"/>
    </row>
    <row r="11" spans="1:9" ht="12.95" customHeight="1" x14ac:dyDescent="0.2">
      <c r="A11" s="150"/>
      <c r="B11" s="151"/>
      <c r="C11" s="151"/>
      <c r="D11" s="151"/>
      <c r="E11" s="151"/>
      <c r="F11" s="152"/>
    </row>
    <row r="12" spans="1:9" ht="12.95" customHeight="1" x14ac:dyDescent="0.2">
      <c r="A12" s="150"/>
      <c r="B12" s="151"/>
      <c r="C12" s="151"/>
      <c r="D12" s="151"/>
      <c r="E12" s="151"/>
      <c r="F12" s="152"/>
    </row>
    <row r="13" spans="1:9" ht="12.95" customHeight="1" x14ac:dyDescent="0.2">
      <c r="A13" s="150"/>
      <c r="B13" s="151"/>
      <c r="C13" s="151"/>
      <c r="D13" s="151"/>
      <c r="E13" s="151"/>
      <c r="F13" s="152"/>
    </row>
    <row r="14" spans="1:9" ht="12.95" customHeight="1" x14ac:dyDescent="0.2">
      <c r="A14" s="150"/>
      <c r="B14" s="151"/>
      <c r="C14" s="151"/>
      <c r="D14" s="151"/>
      <c r="E14" s="151"/>
      <c r="F14" s="152"/>
    </row>
    <row r="15" spans="1:9" x14ac:dyDescent="0.2">
      <c r="A15" s="150"/>
      <c r="B15" s="151"/>
      <c r="C15" s="151"/>
      <c r="D15" s="151"/>
      <c r="E15" s="151"/>
      <c r="F15" s="152"/>
    </row>
    <row r="16" spans="1:9" x14ac:dyDescent="0.2">
      <c r="A16" s="150"/>
      <c r="B16" s="151"/>
      <c r="C16" s="151"/>
      <c r="D16" s="151"/>
      <c r="E16" s="151"/>
      <c r="F16" s="152"/>
    </row>
    <row r="17" spans="1:6" x14ac:dyDescent="0.2">
      <c r="A17" s="150"/>
      <c r="B17" s="151"/>
      <c r="C17" s="151"/>
      <c r="D17" s="151"/>
      <c r="E17" s="151"/>
      <c r="F17" s="152"/>
    </row>
    <row r="18" spans="1:6" x14ac:dyDescent="0.2">
      <c r="A18" s="150"/>
      <c r="B18" s="151"/>
      <c r="C18" s="151"/>
      <c r="D18" s="151"/>
      <c r="E18" s="151"/>
      <c r="F18" s="152"/>
    </row>
    <row r="19" spans="1:6" x14ac:dyDescent="0.2">
      <c r="A19" s="150"/>
      <c r="B19" s="151"/>
      <c r="C19" s="151"/>
      <c r="D19" s="151"/>
      <c r="E19" s="151"/>
      <c r="F19" s="152"/>
    </row>
    <row r="20" spans="1:6" x14ac:dyDescent="0.2">
      <c r="A20" s="153"/>
      <c r="B20" s="154"/>
      <c r="C20" s="154"/>
      <c r="D20" s="154"/>
      <c r="E20" s="154"/>
      <c r="F20" s="155"/>
    </row>
    <row r="21" spans="1:6" x14ac:dyDescent="0.2">
      <c r="A21" s="146"/>
      <c r="B21" s="146"/>
      <c r="C21" s="146"/>
      <c r="D21" s="146"/>
      <c r="E21" s="146"/>
      <c r="F21" s="146"/>
    </row>
    <row r="22" spans="1:6" ht="15.75" x14ac:dyDescent="0.25">
      <c r="A22" s="145" t="s">
        <v>302</v>
      </c>
      <c r="B22" s="145"/>
      <c r="C22" s="145"/>
      <c r="D22" s="145"/>
      <c r="E22" s="145"/>
      <c r="F22" s="145"/>
    </row>
    <row r="23" spans="1:6" x14ac:dyDescent="0.2">
      <c r="A23" s="138" t="s">
        <v>375</v>
      </c>
      <c r="B23" s="139"/>
      <c r="C23" s="139"/>
      <c r="D23" s="139"/>
      <c r="E23" s="139"/>
      <c r="F23" s="140"/>
    </row>
    <row r="24" spans="1:6" x14ac:dyDescent="0.2">
      <c r="A24" s="141"/>
      <c r="B24" s="142"/>
      <c r="C24" s="142"/>
      <c r="D24" s="142"/>
      <c r="E24" s="142"/>
      <c r="F24" s="143"/>
    </row>
    <row r="25" spans="1:6" x14ac:dyDescent="0.2">
      <c r="A25" s="141"/>
      <c r="B25" s="142"/>
      <c r="C25" s="142"/>
      <c r="D25" s="142"/>
      <c r="E25" s="142"/>
      <c r="F25" s="143"/>
    </row>
    <row r="26" spans="1:6" x14ac:dyDescent="0.2">
      <c r="A26" s="141"/>
      <c r="B26" s="142"/>
      <c r="C26" s="142"/>
      <c r="D26" s="142"/>
      <c r="E26" s="142"/>
      <c r="F26" s="143"/>
    </row>
    <row r="27" spans="1:6" x14ac:dyDescent="0.2">
      <c r="A27" s="141"/>
      <c r="B27" s="142"/>
      <c r="C27" s="142"/>
      <c r="D27" s="142"/>
      <c r="E27" s="142"/>
      <c r="F27" s="143"/>
    </row>
    <row r="28" spans="1:6" x14ac:dyDescent="0.2">
      <c r="A28" s="141"/>
      <c r="B28" s="142"/>
      <c r="C28" s="142"/>
      <c r="D28" s="142"/>
      <c r="E28" s="142"/>
      <c r="F28" s="143"/>
    </row>
    <row r="29" spans="1:6" x14ac:dyDescent="0.2">
      <c r="A29" s="99"/>
      <c r="B29" s="100"/>
      <c r="C29" s="100"/>
      <c r="D29" s="100"/>
      <c r="E29" s="100"/>
      <c r="F29" s="101"/>
    </row>
    <row r="30" spans="1:6" x14ac:dyDescent="0.2">
      <c r="A30" s="111" t="s">
        <v>379</v>
      </c>
      <c r="B30" s="111"/>
      <c r="C30" s="111"/>
      <c r="D30" s="111"/>
      <c r="E30" s="111"/>
      <c r="F30" s="111"/>
    </row>
    <row r="31" spans="1:6" x14ac:dyDescent="0.2">
      <c r="A31" s="112"/>
      <c r="B31" s="112"/>
      <c r="C31" s="112"/>
      <c r="D31" s="112"/>
      <c r="E31" s="112"/>
      <c r="F31" s="112"/>
    </row>
    <row r="32" spans="1:6" x14ac:dyDescent="0.2">
      <c r="A32" s="112"/>
      <c r="B32" s="112"/>
      <c r="C32" s="112"/>
      <c r="D32" s="112"/>
      <c r="E32" s="112"/>
      <c r="F32" s="112"/>
    </row>
    <row r="33" spans="1:6" x14ac:dyDescent="0.2">
      <c r="A33" s="112"/>
      <c r="B33" s="112"/>
      <c r="C33" s="112"/>
      <c r="D33" s="112"/>
      <c r="E33" s="112"/>
      <c r="F33" s="112"/>
    </row>
    <row r="34" spans="1:6" x14ac:dyDescent="0.2">
      <c r="A34" s="112"/>
      <c r="B34" s="112"/>
      <c r="C34" s="112"/>
      <c r="D34" s="112"/>
      <c r="E34" s="112"/>
      <c r="F34" s="112"/>
    </row>
    <row r="35" spans="1:6" x14ac:dyDescent="0.2">
      <c r="A35" s="112"/>
      <c r="B35" s="112"/>
      <c r="C35" s="112"/>
      <c r="D35" s="112"/>
      <c r="E35" s="112"/>
      <c r="F35" s="112"/>
    </row>
    <row r="36" spans="1:6" x14ac:dyDescent="0.2">
      <c r="A36" s="112"/>
      <c r="B36" s="112"/>
      <c r="C36" s="112"/>
      <c r="D36" s="112"/>
      <c r="E36" s="112"/>
      <c r="F36" s="112"/>
    </row>
    <row r="37" spans="1:6" x14ac:dyDescent="0.2">
      <c r="A37" s="112"/>
      <c r="B37" s="112"/>
      <c r="C37" s="112"/>
      <c r="D37" s="112"/>
      <c r="E37" s="112"/>
      <c r="F37" s="112"/>
    </row>
    <row r="38" spans="1:6" x14ac:dyDescent="0.2">
      <c r="A38" s="112"/>
      <c r="B38" s="112"/>
      <c r="C38" s="112"/>
      <c r="D38" s="112"/>
      <c r="E38" s="112"/>
      <c r="F38" s="112"/>
    </row>
    <row r="39" spans="1:6" x14ac:dyDescent="0.2">
      <c r="A39" s="112"/>
      <c r="B39" s="112"/>
      <c r="C39" s="112"/>
      <c r="D39" s="112"/>
      <c r="E39" s="112"/>
      <c r="F39" s="112"/>
    </row>
    <row r="40" spans="1:6" x14ac:dyDescent="0.2">
      <c r="A40" s="112"/>
      <c r="B40" s="112"/>
      <c r="C40" s="112"/>
      <c r="D40" s="112"/>
      <c r="E40" s="112"/>
      <c r="F40" s="112"/>
    </row>
    <row r="41" spans="1:6" x14ac:dyDescent="0.2">
      <c r="A41" s="112"/>
      <c r="B41" s="112"/>
      <c r="C41" s="112"/>
      <c r="D41" s="112"/>
      <c r="E41" s="112"/>
      <c r="F41" s="112"/>
    </row>
    <row r="42" spans="1:6" x14ac:dyDescent="0.2">
      <c r="A42" s="112"/>
      <c r="B42" s="112"/>
      <c r="C42" s="112"/>
      <c r="D42" s="112"/>
      <c r="E42" s="112"/>
      <c r="F42" s="112"/>
    </row>
    <row r="43" spans="1:6" x14ac:dyDescent="0.2">
      <c r="A43" s="112"/>
      <c r="B43" s="112"/>
      <c r="C43" s="112"/>
      <c r="D43" s="112"/>
      <c r="E43" s="112"/>
      <c r="F43" s="112"/>
    </row>
    <row r="44" spans="1:6" x14ac:dyDescent="0.2">
      <c r="A44" s="112"/>
      <c r="B44" s="112"/>
      <c r="C44" s="112"/>
      <c r="D44" s="112"/>
      <c r="E44" s="112"/>
      <c r="F44" s="112"/>
    </row>
    <row r="45" spans="1:6" x14ac:dyDescent="0.2">
      <c r="A45" s="112"/>
      <c r="B45" s="112"/>
      <c r="C45" s="112"/>
      <c r="D45" s="112"/>
      <c r="E45" s="112"/>
      <c r="F45" s="112"/>
    </row>
    <row r="46" spans="1:6" x14ac:dyDescent="0.2">
      <c r="A46" s="112"/>
      <c r="B46" s="112"/>
      <c r="C46" s="112"/>
      <c r="D46" s="112"/>
      <c r="E46" s="112"/>
      <c r="F46" s="112"/>
    </row>
    <row r="47" spans="1:6" x14ac:dyDescent="0.2">
      <c r="A47" s="112"/>
      <c r="B47" s="112"/>
      <c r="C47" s="112"/>
      <c r="D47" s="112"/>
      <c r="E47" s="112"/>
      <c r="F47" s="112"/>
    </row>
    <row r="48" spans="1:6" x14ac:dyDescent="0.2">
      <c r="A48" s="112"/>
      <c r="B48" s="112"/>
      <c r="C48" s="112"/>
      <c r="D48" s="112"/>
      <c r="E48" s="112"/>
      <c r="F48" s="112"/>
    </row>
    <row r="49" spans="1:6" x14ac:dyDescent="0.2">
      <c r="A49" s="112"/>
      <c r="B49" s="112"/>
      <c r="C49" s="112"/>
      <c r="D49" s="112"/>
      <c r="E49" s="112"/>
      <c r="F49" s="112"/>
    </row>
    <row r="50" spans="1:6" x14ac:dyDescent="0.2">
      <c r="A50" s="112"/>
      <c r="B50" s="112"/>
      <c r="C50" s="112"/>
      <c r="D50" s="112"/>
      <c r="E50" s="112"/>
      <c r="F50" s="112"/>
    </row>
    <row r="51" spans="1:6" x14ac:dyDescent="0.2">
      <c r="A51" s="112"/>
      <c r="B51" s="112"/>
      <c r="C51" s="112"/>
      <c r="D51" s="112"/>
      <c r="E51" s="112"/>
      <c r="F51" s="112"/>
    </row>
    <row r="52" spans="1:6" x14ac:dyDescent="0.2">
      <c r="A52" s="112"/>
      <c r="B52" s="112"/>
      <c r="C52" s="112"/>
      <c r="D52" s="112"/>
      <c r="E52" s="112"/>
      <c r="F52" s="112"/>
    </row>
    <row r="53" spans="1:6" x14ac:dyDescent="0.2">
      <c r="A53" s="112"/>
      <c r="B53" s="112"/>
      <c r="C53" s="112"/>
      <c r="D53" s="112"/>
      <c r="E53" s="112"/>
      <c r="F53" s="112"/>
    </row>
    <row r="54" spans="1:6" x14ac:dyDescent="0.2">
      <c r="A54" s="112"/>
      <c r="B54" s="112"/>
      <c r="C54" s="112"/>
      <c r="D54" s="112"/>
      <c r="E54" s="112"/>
      <c r="F54" s="112"/>
    </row>
    <row r="55" spans="1:6" x14ac:dyDescent="0.2">
      <c r="A55" s="112"/>
      <c r="B55" s="112"/>
      <c r="C55" s="112"/>
      <c r="D55" s="112"/>
      <c r="E55" s="112"/>
      <c r="F55" s="112"/>
    </row>
    <row r="57" spans="1:6" ht="15.75" x14ac:dyDescent="0.25">
      <c r="A57" s="106" t="s">
        <v>364</v>
      </c>
      <c r="B57" s="107"/>
      <c r="C57" s="107"/>
      <c r="D57" s="107"/>
      <c r="E57" s="107"/>
      <c r="F57" s="108"/>
    </row>
    <row r="58" spans="1:6" x14ac:dyDescent="0.2">
      <c r="A58" s="115"/>
      <c r="B58" s="113" t="s">
        <v>332</v>
      </c>
      <c r="C58" s="113"/>
      <c r="D58" s="113"/>
      <c r="E58" s="113"/>
      <c r="F58" s="113"/>
    </row>
    <row r="59" spans="1:6" x14ac:dyDescent="0.2">
      <c r="A59" s="115"/>
      <c r="B59" s="113"/>
      <c r="C59" s="113"/>
      <c r="D59" s="113"/>
      <c r="E59" s="113"/>
      <c r="F59" s="113"/>
    </row>
    <row r="60" spans="1:6" x14ac:dyDescent="0.2">
      <c r="A60" s="116"/>
      <c r="B60" s="118" t="s">
        <v>333</v>
      </c>
      <c r="C60" s="119"/>
      <c r="D60" s="119"/>
      <c r="E60" s="119"/>
      <c r="F60" s="120"/>
    </row>
    <row r="61" spans="1:6" x14ac:dyDescent="0.2">
      <c r="A61" s="117"/>
      <c r="B61" s="121"/>
      <c r="C61" s="122"/>
      <c r="D61" s="122"/>
      <c r="E61" s="122"/>
      <c r="F61" s="123"/>
    </row>
    <row r="62" spans="1:6" x14ac:dyDescent="0.2">
      <c r="A62" s="114"/>
      <c r="B62" s="112" t="s">
        <v>334</v>
      </c>
      <c r="C62" s="112"/>
      <c r="D62" s="112"/>
      <c r="E62" s="112"/>
      <c r="F62" s="112"/>
    </row>
    <row r="63" spans="1:6" x14ac:dyDescent="0.2">
      <c r="A63" s="114"/>
      <c r="B63" s="112"/>
      <c r="C63" s="112"/>
      <c r="D63" s="112"/>
      <c r="E63" s="112"/>
      <c r="F63" s="112"/>
    </row>
    <row r="64" spans="1:6" x14ac:dyDescent="0.2">
      <c r="A64" s="72"/>
    </row>
    <row r="65" spans="1:10" x14ac:dyDescent="0.2">
      <c r="A65" s="72"/>
    </row>
    <row r="66" spans="1:10" ht="18" x14ac:dyDescent="0.25">
      <c r="C66" s="96" t="s">
        <v>341</v>
      </c>
      <c r="D66" s="32"/>
      <c r="E66" s="32"/>
      <c r="F66" s="32"/>
      <c r="G66" s="32"/>
      <c r="H66" s="32"/>
      <c r="I66" s="32"/>
      <c r="J66" s="32"/>
    </row>
    <row r="67" spans="1:10" x14ac:dyDescent="0.2">
      <c r="C67" s="80"/>
    </row>
    <row r="68" spans="1:10" x14ac:dyDescent="0.2">
      <c r="C68" s="82" t="s">
        <v>347</v>
      </c>
      <c r="E68" s="92"/>
      <c r="F68" s="93"/>
    </row>
    <row r="69" spans="1:10" x14ac:dyDescent="0.2">
      <c r="C69" s="80"/>
      <c r="D69" s="72" t="s">
        <v>342</v>
      </c>
      <c r="E69" s="94" t="s">
        <v>265</v>
      </c>
      <c r="F69" s="94" t="s">
        <v>266</v>
      </c>
      <c r="G69" s="80"/>
      <c r="H69" s="95" t="s">
        <v>288</v>
      </c>
      <c r="I69" s="95"/>
      <c r="J69" s="95"/>
    </row>
    <row r="70" spans="1:10" x14ac:dyDescent="0.2">
      <c r="C70" s="80"/>
      <c r="D70" s="83" t="s">
        <v>267</v>
      </c>
      <c r="E70" s="87">
        <v>1.9199999999999998E-2</v>
      </c>
      <c r="F70" s="109" t="s">
        <v>366</v>
      </c>
      <c r="G70" s="109"/>
      <c r="H70" s="110" t="s">
        <v>367</v>
      </c>
      <c r="I70" s="110"/>
      <c r="J70" s="110"/>
    </row>
    <row r="71" spans="1:10" x14ac:dyDescent="0.2">
      <c r="D71" s="73" t="s">
        <v>365</v>
      </c>
      <c r="F71" s="80"/>
      <c r="H71" s="110"/>
      <c r="I71" s="110"/>
      <c r="J71" s="110"/>
    </row>
    <row r="73" spans="1:10" x14ac:dyDescent="0.2">
      <c r="C73" s="72" t="s">
        <v>368</v>
      </c>
    </row>
    <row r="74" spans="1:10" x14ac:dyDescent="0.2">
      <c r="C74" s="72"/>
      <c r="E74" s="65" t="s">
        <v>268</v>
      </c>
      <c r="F74" s="65" t="s">
        <v>266</v>
      </c>
      <c r="G74" s="135" t="s">
        <v>369</v>
      </c>
      <c r="H74" s="136"/>
      <c r="I74" s="136"/>
      <c r="J74" s="137"/>
    </row>
    <row r="75" spans="1:10" x14ac:dyDescent="0.2">
      <c r="C75" s="131" t="s">
        <v>343</v>
      </c>
      <c r="D75" s="131"/>
      <c r="E75" s="126" t="s">
        <v>376</v>
      </c>
      <c r="F75" s="127"/>
      <c r="G75" s="128"/>
      <c r="H75" s="129"/>
      <c r="I75" s="129"/>
      <c r="J75" s="130"/>
    </row>
    <row r="76" spans="1:10" x14ac:dyDescent="0.2">
      <c r="C76" s="81"/>
      <c r="D76" s="84" t="s">
        <v>344</v>
      </c>
      <c r="E76" s="75">
        <v>609.07053600000017</v>
      </c>
      <c r="F76" s="68" t="s">
        <v>384</v>
      </c>
      <c r="G76" s="132" t="s">
        <v>374</v>
      </c>
      <c r="H76" s="133"/>
      <c r="I76" s="133"/>
      <c r="J76" s="134"/>
    </row>
    <row r="77" spans="1:10" x14ac:dyDescent="0.2">
      <c r="C77" s="81"/>
      <c r="D77" s="84" t="s">
        <v>351</v>
      </c>
      <c r="E77" s="75">
        <v>28420.964770642204</v>
      </c>
      <c r="F77" s="64" t="s">
        <v>270</v>
      </c>
      <c r="G77" s="132" t="s">
        <v>373</v>
      </c>
      <c r="H77" s="133"/>
      <c r="I77" s="133"/>
      <c r="J77" s="134"/>
    </row>
    <row r="78" spans="1:10" x14ac:dyDescent="0.2">
      <c r="C78" s="81"/>
      <c r="D78" s="85" t="s">
        <v>271</v>
      </c>
      <c r="E78" s="75">
        <v>171.95535900560699</v>
      </c>
      <c r="F78" s="68" t="s">
        <v>272</v>
      </c>
      <c r="G78" s="132" t="s">
        <v>372</v>
      </c>
      <c r="H78" s="133"/>
      <c r="I78" s="133"/>
      <c r="J78" s="134"/>
    </row>
    <row r="79" spans="1:10" x14ac:dyDescent="0.2">
      <c r="C79" s="81"/>
      <c r="D79" s="86" t="s">
        <v>273</v>
      </c>
      <c r="E79" s="75">
        <v>13.653072077228545</v>
      </c>
      <c r="F79" s="74" t="s">
        <v>274</v>
      </c>
      <c r="G79" s="132" t="s">
        <v>370</v>
      </c>
      <c r="H79" s="133"/>
      <c r="I79" s="133"/>
      <c r="J79" s="134"/>
    </row>
    <row r="80" spans="1:10" x14ac:dyDescent="0.2">
      <c r="C80" s="81"/>
      <c r="D80" s="84" t="s">
        <v>345</v>
      </c>
      <c r="E80" s="76">
        <v>6515.78</v>
      </c>
      <c r="F80" s="68" t="s">
        <v>269</v>
      </c>
      <c r="G80" s="132" t="s">
        <v>371</v>
      </c>
      <c r="H80" s="133"/>
      <c r="I80" s="133"/>
      <c r="J80" s="134"/>
    </row>
  </sheetData>
  <mergeCells count="28">
    <mergeCell ref="H2:I2"/>
    <mergeCell ref="E75:F75"/>
    <mergeCell ref="G75:J75"/>
    <mergeCell ref="C75:D75"/>
    <mergeCell ref="G80:J80"/>
    <mergeCell ref="G74:J74"/>
    <mergeCell ref="G76:J76"/>
    <mergeCell ref="G77:J77"/>
    <mergeCell ref="G78:J78"/>
    <mergeCell ref="G79:J79"/>
    <mergeCell ref="A23:F28"/>
    <mergeCell ref="A2:F2"/>
    <mergeCell ref="A5:F5"/>
    <mergeCell ref="A21:F21"/>
    <mergeCell ref="A22:F22"/>
    <mergeCell ref="A6:F20"/>
    <mergeCell ref="A3:F3"/>
    <mergeCell ref="A57:F57"/>
    <mergeCell ref="F70:G70"/>
    <mergeCell ref="H70:J71"/>
    <mergeCell ref="A30:F55"/>
    <mergeCell ref="B58:F59"/>
    <mergeCell ref="B62:F63"/>
    <mergeCell ref="A62:A63"/>
    <mergeCell ref="A58:A59"/>
    <mergeCell ref="A60:A61"/>
    <mergeCell ref="B60:F61"/>
    <mergeCell ref="H5:I6"/>
  </mergeCells>
  <hyperlinks>
    <hyperlink ref="H8" r:id="rId1" xr:uid="{CCF77109-2BE5-4CFB-BFCF-B507DB8FBD7C}"/>
    <hyperlink ref="H7" r:id="rId2" xr:uid="{6DBB405A-F7DF-4452-8E3A-0CF989E4D9A4}"/>
  </hyperlinks>
  <pageMargins left="0.7" right="0.7" top="0.75" bottom="0.75" header="0.3" footer="0.3"/>
  <pageSetup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A4FFCE-977B-4F2A-A40D-B7B802E4C1D1}">
  <sheetPr>
    <tabColor theme="8"/>
  </sheetPr>
  <dimension ref="A1:N54"/>
  <sheetViews>
    <sheetView zoomScaleNormal="100" workbookViewId="0">
      <selection sqref="A1:K1"/>
    </sheetView>
  </sheetViews>
  <sheetFormatPr defaultColWidth="8.5703125" defaultRowHeight="12.75" x14ac:dyDescent="0.2"/>
  <cols>
    <col min="1" max="1" width="48.140625" style="1" customWidth="1"/>
    <col min="2" max="2" width="19.140625" style="3" bestFit="1" customWidth="1"/>
    <col min="3" max="4" width="17.85546875" style="3" customWidth="1"/>
    <col min="5" max="5" width="16.42578125" style="3" bestFit="1" customWidth="1"/>
    <col min="6" max="9" width="17.5703125" style="3" customWidth="1"/>
    <col min="10" max="10" width="45" style="3" customWidth="1"/>
    <col min="11" max="11" width="59.42578125" style="1" customWidth="1"/>
    <col min="12" max="12" width="8.5703125" style="3"/>
    <col min="13" max="13" width="25.5703125" style="3" bestFit="1" customWidth="1"/>
    <col min="14" max="16384" width="8.5703125" style="3"/>
  </cols>
  <sheetData>
    <row r="1" spans="1:11" ht="39.950000000000003" customHeight="1" x14ac:dyDescent="0.2">
      <c r="A1" s="171" t="s">
        <v>382</v>
      </c>
      <c r="B1" s="171"/>
      <c r="C1" s="171"/>
      <c r="D1" s="171"/>
      <c r="E1" s="171"/>
      <c r="F1" s="171"/>
      <c r="G1" s="171"/>
      <c r="H1" s="171"/>
      <c r="I1" s="171"/>
      <c r="J1" s="171"/>
      <c r="K1" s="172"/>
    </row>
    <row r="2" spans="1:11" s="28" customFormat="1" ht="18" x14ac:dyDescent="0.25">
      <c r="A2" s="32" t="s">
        <v>317</v>
      </c>
      <c r="B2" s="36"/>
      <c r="C2" s="36"/>
      <c r="D2" s="36"/>
      <c r="E2" s="36"/>
      <c r="F2" s="36"/>
      <c r="G2" s="36"/>
      <c r="H2" s="36"/>
      <c r="I2" s="36"/>
      <c r="J2" s="37"/>
    </row>
    <row r="3" spans="1:11" s="4" customFormat="1" x14ac:dyDescent="0.2">
      <c r="A3" s="162"/>
      <c r="B3" s="126" t="s">
        <v>287</v>
      </c>
      <c r="C3" s="173"/>
      <c r="D3" s="173"/>
      <c r="E3" s="173"/>
      <c r="F3" s="173"/>
      <c r="G3" s="173"/>
      <c r="H3" s="173"/>
      <c r="I3" s="173"/>
      <c r="J3" s="160" t="s">
        <v>38</v>
      </c>
    </row>
    <row r="4" spans="1:11" s="4" customFormat="1" x14ac:dyDescent="0.2">
      <c r="A4" s="163"/>
      <c r="B4" s="65" t="s">
        <v>257</v>
      </c>
      <c r="C4" s="65" t="s">
        <v>258</v>
      </c>
      <c r="D4" s="65" t="s">
        <v>259</v>
      </c>
      <c r="E4" s="65" t="s">
        <v>260</v>
      </c>
      <c r="F4" s="65" t="s">
        <v>261</v>
      </c>
      <c r="G4" s="65" t="s">
        <v>262</v>
      </c>
      <c r="H4" s="65" t="s">
        <v>263</v>
      </c>
      <c r="I4" s="65" t="s">
        <v>264</v>
      </c>
      <c r="J4" s="161"/>
    </row>
    <row r="5" spans="1:11" ht="25.5" x14ac:dyDescent="0.2">
      <c r="A5" s="22" t="s">
        <v>377</v>
      </c>
      <c r="B5" s="69"/>
      <c r="C5" s="69"/>
      <c r="D5" s="69"/>
      <c r="E5" s="69"/>
      <c r="F5" s="69"/>
      <c r="G5" s="69"/>
      <c r="H5" s="69"/>
      <c r="I5" s="69"/>
      <c r="J5" s="23" t="s">
        <v>276</v>
      </c>
    </row>
    <row r="6" spans="1:11" x14ac:dyDescent="0.2">
      <c r="A6" s="18"/>
      <c r="B6" s="43"/>
      <c r="C6" s="43"/>
      <c r="D6" s="43"/>
      <c r="E6" s="43"/>
      <c r="F6" s="43"/>
      <c r="G6" s="43"/>
      <c r="H6" s="43"/>
      <c r="I6" s="43"/>
    </row>
    <row r="7" spans="1:11" ht="18" x14ac:dyDescent="0.25">
      <c r="A7" s="32" t="s">
        <v>335</v>
      </c>
      <c r="B7" s="35"/>
      <c r="C7" s="35"/>
      <c r="D7" s="35"/>
      <c r="E7" s="35"/>
      <c r="F7" s="35"/>
      <c r="G7" s="35"/>
      <c r="H7" s="35"/>
      <c r="I7" s="35"/>
      <c r="J7" s="33"/>
      <c r="K7" s="3"/>
    </row>
    <row r="8" spans="1:11" x14ac:dyDescent="0.2">
      <c r="A8" s="7" t="s">
        <v>0</v>
      </c>
      <c r="B8" s="126" t="s">
        <v>283</v>
      </c>
      <c r="C8" s="173"/>
      <c r="D8" s="173"/>
      <c r="E8" s="173"/>
      <c r="F8" s="173"/>
      <c r="G8" s="173"/>
      <c r="H8" s="173"/>
      <c r="I8" s="173"/>
      <c r="J8" s="63" t="s">
        <v>284</v>
      </c>
      <c r="K8" s="3"/>
    </row>
    <row r="9" spans="1:11" x14ac:dyDescent="0.2">
      <c r="A9" s="7"/>
      <c r="B9" s="65" t="s">
        <v>257</v>
      </c>
      <c r="C9" s="65" t="s">
        <v>258</v>
      </c>
      <c r="D9" s="65" t="s">
        <v>259</v>
      </c>
      <c r="E9" s="65" t="s">
        <v>260</v>
      </c>
      <c r="F9" s="65" t="s">
        <v>261</v>
      </c>
      <c r="G9" s="65" t="s">
        <v>262</v>
      </c>
      <c r="H9" s="65" t="s">
        <v>263</v>
      </c>
      <c r="I9" s="65" t="s">
        <v>264</v>
      </c>
      <c r="J9" s="63"/>
      <c r="K9" s="3"/>
    </row>
    <row r="10" spans="1:11" x14ac:dyDescent="0.2">
      <c r="A10" s="23" t="s">
        <v>84</v>
      </c>
      <c r="B10" s="79"/>
      <c r="C10" s="79"/>
      <c r="D10" s="79"/>
      <c r="E10" s="79"/>
      <c r="F10" s="79"/>
      <c r="G10" s="79"/>
      <c r="H10" s="79"/>
      <c r="I10" s="79"/>
      <c r="J10" s="68" t="s">
        <v>279</v>
      </c>
      <c r="K10" s="3"/>
    </row>
    <row r="11" spans="1:11" x14ac:dyDescent="0.2">
      <c r="A11" s="64" t="s">
        <v>32</v>
      </c>
      <c r="B11" s="79"/>
      <c r="C11" s="79"/>
      <c r="D11" s="79"/>
      <c r="E11" s="79"/>
      <c r="F11" s="79"/>
      <c r="G11" s="79"/>
      <c r="H11" s="79"/>
      <c r="I11" s="79"/>
      <c r="J11" s="14" t="s">
        <v>281</v>
      </c>
      <c r="K11" s="3"/>
    </row>
    <row r="12" spans="1:11" x14ac:dyDescent="0.2">
      <c r="A12" s="64" t="s">
        <v>277</v>
      </c>
      <c r="B12" s="79"/>
      <c r="C12" s="79"/>
      <c r="D12" s="79"/>
      <c r="E12" s="79"/>
      <c r="F12" s="79"/>
      <c r="G12" s="79"/>
      <c r="H12" s="79"/>
      <c r="I12" s="79"/>
      <c r="J12" s="14" t="s">
        <v>280</v>
      </c>
      <c r="K12" s="3"/>
    </row>
    <row r="13" spans="1:11" x14ac:dyDescent="0.2">
      <c r="A13" s="64" t="s">
        <v>62</v>
      </c>
      <c r="B13" s="79"/>
      <c r="C13" s="79"/>
      <c r="D13" s="79"/>
      <c r="E13" s="79"/>
      <c r="F13" s="79"/>
      <c r="G13" s="79"/>
      <c r="H13" s="79"/>
      <c r="I13" s="79"/>
      <c r="J13" s="14" t="s">
        <v>63</v>
      </c>
      <c r="K13" s="3"/>
    </row>
    <row r="14" spans="1:11" x14ac:dyDescent="0.2">
      <c r="A14" s="64" t="s">
        <v>278</v>
      </c>
      <c r="B14" s="79"/>
      <c r="C14" s="79"/>
      <c r="D14" s="79"/>
      <c r="E14" s="79"/>
      <c r="F14" s="79"/>
      <c r="G14" s="79"/>
      <c r="H14" s="79"/>
      <c r="I14" s="79"/>
      <c r="J14" s="14" t="s">
        <v>282</v>
      </c>
      <c r="K14" s="3"/>
    </row>
    <row r="16" spans="1:11" s="21" customFormat="1" ht="18" x14ac:dyDescent="0.25">
      <c r="A16" s="32" t="s">
        <v>336</v>
      </c>
      <c r="B16" s="35"/>
      <c r="C16" s="35"/>
      <c r="D16" s="35"/>
      <c r="E16" s="35"/>
      <c r="F16" s="35"/>
      <c r="G16" s="35"/>
      <c r="H16" s="35"/>
      <c r="I16" s="35"/>
      <c r="J16" s="33"/>
      <c r="K16" s="34"/>
    </row>
    <row r="17" spans="1:11" s="4" customFormat="1" x14ac:dyDescent="0.2">
      <c r="A17" s="7" t="s">
        <v>0</v>
      </c>
      <c r="B17" s="126" t="s">
        <v>287</v>
      </c>
      <c r="C17" s="173"/>
      <c r="D17" s="173"/>
      <c r="E17" s="173"/>
      <c r="F17" s="173"/>
      <c r="G17" s="173"/>
      <c r="H17" s="173"/>
      <c r="I17" s="173"/>
      <c r="J17" s="65" t="s">
        <v>275</v>
      </c>
      <c r="K17" s="7" t="s">
        <v>31</v>
      </c>
    </row>
    <row r="18" spans="1:11" s="4" customFormat="1" x14ac:dyDescent="0.2">
      <c r="A18" s="7"/>
      <c r="B18" s="65" t="s">
        <v>257</v>
      </c>
      <c r="C18" s="65" t="s">
        <v>258</v>
      </c>
      <c r="D18" s="65" t="s">
        <v>259</v>
      </c>
      <c r="E18" s="65" t="s">
        <v>260</v>
      </c>
      <c r="F18" s="65" t="s">
        <v>261</v>
      </c>
      <c r="G18" s="65" t="s">
        <v>262</v>
      </c>
      <c r="H18" s="65" t="s">
        <v>263</v>
      </c>
      <c r="I18" s="65" t="s">
        <v>264</v>
      </c>
      <c r="J18" s="65"/>
      <c r="K18" s="7"/>
    </row>
    <row r="19" spans="1:11" s="4" customFormat="1" x14ac:dyDescent="0.2">
      <c r="A19" s="23" t="s">
        <v>84</v>
      </c>
      <c r="B19" s="71">
        <f>B10*'Instructions &amp; Reference Data'!$E$76/1000</f>
        <v>0</v>
      </c>
      <c r="C19" s="71">
        <f>C10*'Instructions &amp; Reference Data'!$E$76/1000</f>
        <v>0</v>
      </c>
      <c r="D19" s="71">
        <f>D10*'Instructions &amp; Reference Data'!$E$76/1000</f>
        <v>0</v>
      </c>
      <c r="E19" s="71">
        <f>E10*'Instructions &amp; Reference Data'!$E$76/1000</f>
        <v>0</v>
      </c>
      <c r="F19" s="71">
        <f>F10*'Instructions &amp; Reference Data'!$E$76/1000</f>
        <v>0</v>
      </c>
      <c r="G19" s="71">
        <f>G10*'Instructions &amp; Reference Data'!$E$76/1000</f>
        <v>0</v>
      </c>
      <c r="H19" s="71">
        <f>H10*'Instructions &amp; Reference Data'!$E$76/1000</f>
        <v>0</v>
      </c>
      <c r="I19" s="71">
        <f>I10*'Instructions &amp; Reference Data'!$E$76/1000</f>
        <v>0</v>
      </c>
      <c r="J19" s="70" t="str">
        <f>ROUND('Instructions &amp; Reference Data'!E76,2)&amp;" "&amp;'Instructions &amp; Reference Data'!F76</f>
        <v>609.07 kg CH4/AGRU</v>
      </c>
      <c r="K19" s="64" t="s">
        <v>285</v>
      </c>
    </row>
    <row r="20" spans="1:11" x14ac:dyDescent="0.2">
      <c r="A20" s="64" t="s">
        <v>32</v>
      </c>
      <c r="B20" s="71">
        <f>B11*'Instructions &amp; Reference Data'!$E$77/1000</f>
        <v>0</v>
      </c>
      <c r="C20" s="71">
        <f>C11*'Instructions &amp; Reference Data'!$E$77/1000</f>
        <v>0</v>
      </c>
      <c r="D20" s="71">
        <f>D11*'Instructions &amp; Reference Data'!$E$77/1000</f>
        <v>0</v>
      </c>
      <c r="E20" s="71">
        <f>E11*'Instructions &amp; Reference Data'!$E$77/1000</f>
        <v>0</v>
      </c>
      <c r="F20" s="71">
        <f>F11*'Instructions &amp; Reference Data'!$E$77/1000</f>
        <v>0</v>
      </c>
      <c r="G20" s="71">
        <f>G11*'Instructions &amp; Reference Data'!$E$77/1000</f>
        <v>0</v>
      </c>
      <c r="H20" s="71">
        <f>H11*'Instructions &amp; Reference Data'!$E$77/1000</f>
        <v>0</v>
      </c>
      <c r="I20" s="71">
        <f>I11*'Instructions &amp; Reference Data'!$E$77/1000</f>
        <v>0</v>
      </c>
      <c r="J20" s="70" t="str">
        <f>ROUND('Instructions &amp; Reference Data'!E77,2)&amp;" "&amp;'Instructions &amp; Reference Data'!F77</f>
        <v>28420.96 kg CH4/dry seal compressor</v>
      </c>
      <c r="K20" s="64" t="s">
        <v>33</v>
      </c>
    </row>
    <row r="21" spans="1:11" x14ac:dyDescent="0.2">
      <c r="A21" s="64" t="s">
        <v>277</v>
      </c>
      <c r="B21" s="71">
        <f>B12*'Instructions &amp; Reference Data'!$E$78/1000</f>
        <v>0</v>
      </c>
      <c r="C21" s="71">
        <f>C12*'Instructions &amp; Reference Data'!$E$78/1000</f>
        <v>0</v>
      </c>
      <c r="D21" s="71">
        <f>D12*'Instructions &amp; Reference Data'!$E$78/1000</f>
        <v>0</v>
      </c>
      <c r="E21" s="71">
        <f>E12*'Instructions &amp; Reference Data'!$E$78/1000</f>
        <v>0</v>
      </c>
      <c r="F21" s="71">
        <f>F12*'Instructions &amp; Reference Data'!$E$78/1000</f>
        <v>0</v>
      </c>
      <c r="G21" s="71">
        <f>G12*'Instructions &amp; Reference Data'!$E$78/1000</f>
        <v>0</v>
      </c>
      <c r="H21" s="71">
        <f>H12*'Instructions &amp; Reference Data'!$E$78/1000</f>
        <v>0</v>
      </c>
      <c r="I21" s="71">
        <f>I12*'Instructions &amp; Reference Data'!$E$78/1000</f>
        <v>0</v>
      </c>
      <c r="J21" s="70" t="str">
        <f>ROUND('Instructions &amp; Reference Data'!E78,2)&amp;" "&amp;'Instructions &amp; Reference Data'!F78</f>
        <v>171.96 kg CH4/compressor</v>
      </c>
      <c r="K21" s="64" t="s">
        <v>33</v>
      </c>
    </row>
    <row r="22" spans="1:11" ht="25.5" x14ac:dyDescent="0.2">
      <c r="A22" s="64" t="s">
        <v>62</v>
      </c>
      <c r="B22" s="71">
        <f>B13*'Instructions &amp; Reference Data'!$E$79/1000</f>
        <v>0</v>
      </c>
      <c r="C22" s="71">
        <f>C13*'Instructions &amp; Reference Data'!$E$79/1000</f>
        <v>0</v>
      </c>
      <c r="D22" s="71">
        <f>D13*'Instructions &amp; Reference Data'!$E$79/1000</f>
        <v>0</v>
      </c>
      <c r="E22" s="71">
        <f>E13*'Instructions &amp; Reference Data'!$E$79/1000</f>
        <v>0</v>
      </c>
      <c r="F22" s="71">
        <f>F13*'Instructions &amp; Reference Data'!$E$79/1000</f>
        <v>0</v>
      </c>
      <c r="G22" s="71">
        <f>G13*'Instructions &amp; Reference Data'!$E$79/1000</f>
        <v>0</v>
      </c>
      <c r="H22" s="71">
        <f>H13*'Instructions &amp; Reference Data'!$E$79/1000</f>
        <v>0</v>
      </c>
      <c r="I22" s="71">
        <f>I13*'Instructions &amp; Reference Data'!$E$79/1000</f>
        <v>0</v>
      </c>
      <c r="J22" s="70" t="str">
        <f>ROUND('Instructions &amp; Reference Data'!E79,2)&amp;" "&amp;'Instructions &amp; Reference Data'!F79</f>
        <v>13.65 kg CH4/mile</v>
      </c>
      <c r="K22" s="64" t="s">
        <v>64</v>
      </c>
    </row>
    <row r="23" spans="1:11" x14ac:dyDescent="0.2">
      <c r="A23" s="64" t="s">
        <v>278</v>
      </c>
      <c r="B23" s="71">
        <f>B14*'Instructions &amp; Reference Data'!$E$80/1000</f>
        <v>0</v>
      </c>
      <c r="C23" s="71">
        <f>C14*'Instructions &amp; Reference Data'!$E$80/1000</f>
        <v>0</v>
      </c>
      <c r="D23" s="71">
        <f>D14*'Instructions &amp; Reference Data'!$E$80/1000</f>
        <v>0</v>
      </c>
      <c r="E23" s="71">
        <f>E14*'Instructions &amp; Reference Data'!$E$80/1000</f>
        <v>0</v>
      </c>
      <c r="F23" s="71">
        <f>F14*'Instructions &amp; Reference Data'!$E$80/1000</f>
        <v>0</v>
      </c>
      <c r="G23" s="71">
        <f>G14*'Instructions &amp; Reference Data'!$E$80/1000</f>
        <v>0</v>
      </c>
      <c r="H23" s="71">
        <f>H14*'Instructions &amp; Reference Data'!$E$80/1000</f>
        <v>0</v>
      </c>
      <c r="I23" s="71">
        <f>I14*'Instructions &amp; Reference Data'!$E$80/1000</f>
        <v>0</v>
      </c>
      <c r="J23" s="70" t="str">
        <f>ROUND('Instructions &amp; Reference Data'!E80,2)&amp;" "&amp;'Instructions &amp; Reference Data'!F80</f>
        <v>6515.78 kg CH4/tank</v>
      </c>
      <c r="K23" s="64" t="s">
        <v>286</v>
      </c>
    </row>
    <row r="24" spans="1:11" x14ac:dyDescent="0.2">
      <c r="A24" s="7" t="s">
        <v>378</v>
      </c>
      <c r="B24" s="71">
        <f>SUM(B19:B23)</f>
        <v>0</v>
      </c>
      <c r="C24" s="71">
        <f t="shared" ref="C24:I24" si="0">SUM(C19:C23)</f>
        <v>0</v>
      </c>
      <c r="D24" s="71">
        <f t="shared" si="0"/>
        <v>0</v>
      </c>
      <c r="E24" s="71">
        <f t="shared" si="0"/>
        <v>0</v>
      </c>
      <c r="F24" s="71">
        <f t="shared" si="0"/>
        <v>0</v>
      </c>
      <c r="G24" s="71">
        <f t="shared" si="0"/>
        <v>0</v>
      </c>
      <c r="H24" s="71">
        <f t="shared" si="0"/>
        <v>0</v>
      </c>
      <c r="I24" s="71">
        <f t="shared" si="0"/>
        <v>0</v>
      </c>
    </row>
    <row r="25" spans="1:11" x14ac:dyDescent="0.2">
      <c r="A25" s="18"/>
    </row>
    <row r="26" spans="1:11" s="21" customFormat="1" ht="18" x14ac:dyDescent="0.25">
      <c r="A26" s="32" t="s">
        <v>337</v>
      </c>
      <c r="B26" s="33"/>
      <c r="C26" s="33"/>
      <c r="D26" s="33"/>
      <c r="E26" s="33"/>
      <c r="F26" s="33"/>
      <c r="G26" s="33"/>
      <c r="H26" s="33"/>
      <c r="I26" s="33"/>
      <c r="K26" s="20"/>
    </row>
    <row r="27" spans="1:11" ht="25.5" x14ac:dyDescent="0.2">
      <c r="A27" s="7" t="s">
        <v>290</v>
      </c>
      <c r="B27" s="71">
        <f>B5+B24</f>
        <v>0</v>
      </c>
      <c r="C27" s="71">
        <f t="shared" ref="C27:I27" si="1">C5+C24</f>
        <v>0</v>
      </c>
      <c r="D27" s="71">
        <f t="shared" si="1"/>
        <v>0</v>
      </c>
      <c r="E27" s="71">
        <f t="shared" si="1"/>
        <v>0</v>
      </c>
      <c r="F27" s="71">
        <f t="shared" si="1"/>
        <v>0</v>
      </c>
      <c r="G27" s="71">
        <f t="shared" si="1"/>
        <v>0</v>
      </c>
      <c r="H27" s="71">
        <f t="shared" si="1"/>
        <v>0</v>
      </c>
      <c r="I27" s="71">
        <f t="shared" si="1"/>
        <v>0</v>
      </c>
    </row>
    <row r="29" spans="1:11" s="21" customFormat="1" ht="18" x14ac:dyDescent="0.25">
      <c r="A29" s="32" t="s">
        <v>338</v>
      </c>
      <c r="B29" s="33"/>
      <c r="C29" s="33"/>
      <c r="D29" s="33"/>
      <c r="E29" s="33"/>
      <c r="F29" s="33"/>
      <c r="G29" s="33"/>
      <c r="H29" s="33"/>
      <c r="I29" s="33"/>
      <c r="J29" s="33"/>
      <c r="K29" s="20"/>
    </row>
    <row r="30" spans="1:11" x14ac:dyDescent="0.2">
      <c r="A30" s="7" t="s">
        <v>36</v>
      </c>
      <c r="B30" s="126" t="s">
        <v>37</v>
      </c>
      <c r="C30" s="173"/>
      <c r="D30" s="173"/>
      <c r="E30" s="173"/>
      <c r="F30" s="173"/>
      <c r="G30" s="173"/>
      <c r="H30" s="173"/>
      <c r="I30" s="173"/>
      <c r="J30" s="63" t="s">
        <v>38</v>
      </c>
    </row>
    <row r="31" spans="1:11" ht="49.5" customHeight="1" x14ac:dyDescent="0.2">
      <c r="A31" s="16" t="s">
        <v>318</v>
      </c>
      <c r="B31" s="88"/>
      <c r="C31" s="88"/>
      <c r="D31" s="88"/>
      <c r="E31" s="88"/>
      <c r="F31" s="88"/>
      <c r="G31" s="88"/>
      <c r="H31" s="88"/>
      <c r="I31" s="88"/>
      <c r="J31" s="64" t="s">
        <v>326</v>
      </c>
    </row>
    <row r="32" spans="1:11" ht="63" customHeight="1" x14ac:dyDescent="0.2">
      <c r="A32" s="64" t="s">
        <v>319</v>
      </c>
      <c r="B32" s="91">
        <v>1.2350000000000001</v>
      </c>
      <c r="C32" s="91">
        <v>1.2350000000000001</v>
      </c>
      <c r="D32" s="91">
        <v>1.2350000000000001</v>
      </c>
      <c r="E32" s="91">
        <v>1.2350000000000001</v>
      </c>
      <c r="F32" s="91">
        <v>1.2350000000000001</v>
      </c>
      <c r="G32" s="91">
        <v>1.2350000000000001</v>
      </c>
      <c r="H32" s="91">
        <v>1.2350000000000001</v>
      </c>
      <c r="I32" s="91">
        <v>1.2350000000000001</v>
      </c>
      <c r="J32" s="64" t="s">
        <v>291</v>
      </c>
    </row>
    <row r="33" spans="1:11" ht="39" customHeight="1" x14ac:dyDescent="0.2">
      <c r="A33" s="64" t="s">
        <v>320</v>
      </c>
      <c r="B33" s="71">
        <f>B31*B32</f>
        <v>0</v>
      </c>
      <c r="C33" s="71">
        <f t="shared" ref="C33:I33" si="2">C31*C32</f>
        <v>0</v>
      </c>
      <c r="D33" s="71">
        <f t="shared" si="2"/>
        <v>0</v>
      </c>
      <c r="E33" s="71">
        <f t="shared" si="2"/>
        <v>0</v>
      </c>
      <c r="F33" s="71">
        <f t="shared" si="2"/>
        <v>0</v>
      </c>
      <c r="G33" s="71">
        <f t="shared" si="2"/>
        <v>0</v>
      </c>
      <c r="H33" s="71">
        <f t="shared" si="2"/>
        <v>0</v>
      </c>
      <c r="I33" s="71">
        <f t="shared" si="2"/>
        <v>0</v>
      </c>
      <c r="J33" s="64" t="s">
        <v>327</v>
      </c>
    </row>
    <row r="34" spans="1:11" ht="48.75" customHeight="1" x14ac:dyDescent="0.2">
      <c r="A34" s="64" t="s">
        <v>323</v>
      </c>
      <c r="B34" s="88"/>
      <c r="C34" s="88"/>
      <c r="D34" s="88"/>
      <c r="E34" s="88"/>
      <c r="F34" s="88"/>
      <c r="G34" s="88"/>
      <c r="H34" s="88"/>
      <c r="I34" s="88"/>
      <c r="J34" s="64" t="s">
        <v>328</v>
      </c>
    </row>
    <row r="35" spans="1:11" ht="61.5" customHeight="1" x14ac:dyDescent="0.2">
      <c r="A35" s="64" t="s">
        <v>324</v>
      </c>
      <c r="B35" s="90">
        <v>5.8</v>
      </c>
      <c r="C35" s="90">
        <v>5.8</v>
      </c>
      <c r="D35" s="90">
        <v>5.8</v>
      </c>
      <c r="E35" s="90">
        <v>5.8</v>
      </c>
      <c r="F35" s="90">
        <v>5.8</v>
      </c>
      <c r="G35" s="90">
        <v>5.8</v>
      </c>
      <c r="H35" s="90">
        <v>5.8</v>
      </c>
      <c r="I35" s="90">
        <v>5.8</v>
      </c>
      <c r="J35" s="64" t="s">
        <v>292</v>
      </c>
    </row>
    <row r="36" spans="1:11" ht="39.75" customHeight="1" x14ac:dyDescent="0.2">
      <c r="A36" s="64" t="s">
        <v>325</v>
      </c>
      <c r="B36" s="71">
        <f>B34*B35</f>
        <v>0</v>
      </c>
      <c r="C36" s="71">
        <f t="shared" ref="C36:I36" si="3">C34*C35</f>
        <v>0</v>
      </c>
      <c r="D36" s="71">
        <f t="shared" si="3"/>
        <v>0</v>
      </c>
      <c r="E36" s="71">
        <f t="shared" si="3"/>
        <v>0</v>
      </c>
      <c r="F36" s="71">
        <f t="shared" si="3"/>
        <v>0</v>
      </c>
      <c r="G36" s="71">
        <f t="shared" si="3"/>
        <v>0</v>
      </c>
      <c r="H36" s="71">
        <f t="shared" si="3"/>
        <v>0</v>
      </c>
      <c r="I36" s="71">
        <f t="shared" si="3"/>
        <v>0</v>
      </c>
      <c r="J36" s="64" t="s">
        <v>329</v>
      </c>
    </row>
    <row r="37" spans="1:11" ht="62.25" customHeight="1" x14ac:dyDescent="0.2">
      <c r="A37" s="64" t="s">
        <v>40</v>
      </c>
      <c r="B37" s="55" t="str">
        <f>IFERROR(B33/(B33+B36),"Needs Data")</f>
        <v>Needs Data</v>
      </c>
      <c r="C37" s="55" t="str">
        <f t="shared" ref="C37:I37" si="4">IFERROR(C33/(C33+C36),"Needs Data")</f>
        <v>Needs Data</v>
      </c>
      <c r="D37" s="55" t="str">
        <f t="shared" si="4"/>
        <v>Needs Data</v>
      </c>
      <c r="E37" s="55" t="str">
        <f t="shared" si="4"/>
        <v>Needs Data</v>
      </c>
      <c r="F37" s="55" t="str">
        <f t="shared" si="4"/>
        <v>Needs Data</v>
      </c>
      <c r="G37" s="55" t="str">
        <f t="shared" si="4"/>
        <v>Needs Data</v>
      </c>
      <c r="H37" s="55" t="str">
        <f t="shared" si="4"/>
        <v>Needs Data</v>
      </c>
      <c r="I37" s="55" t="str">
        <f t="shared" si="4"/>
        <v>Needs Data</v>
      </c>
      <c r="J37" s="64" t="s">
        <v>330</v>
      </c>
    </row>
    <row r="38" spans="1:11" ht="41.25" customHeight="1" x14ac:dyDescent="0.2">
      <c r="A38" s="64" t="s">
        <v>41</v>
      </c>
      <c r="B38" s="56" t="str">
        <f>IFERROR(B27*B37,"Needs Data")</f>
        <v>Needs Data</v>
      </c>
      <c r="C38" s="56" t="str">
        <f t="shared" ref="C38:I38" si="5">IFERROR(C27*C37,"Needs Data")</f>
        <v>Needs Data</v>
      </c>
      <c r="D38" s="56" t="str">
        <f t="shared" si="5"/>
        <v>Needs Data</v>
      </c>
      <c r="E38" s="56" t="str">
        <f t="shared" si="5"/>
        <v>Needs Data</v>
      </c>
      <c r="F38" s="56" t="str">
        <f t="shared" si="5"/>
        <v>Needs Data</v>
      </c>
      <c r="G38" s="56" t="str">
        <f t="shared" si="5"/>
        <v>Needs Data</v>
      </c>
      <c r="H38" s="56" t="str">
        <f t="shared" si="5"/>
        <v>Needs Data</v>
      </c>
      <c r="I38" s="56" t="str">
        <f t="shared" si="5"/>
        <v>Needs Data</v>
      </c>
      <c r="J38" s="64" t="s">
        <v>355</v>
      </c>
    </row>
    <row r="39" spans="1:11" ht="38.25" x14ac:dyDescent="0.2">
      <c r="A39" s="22" t="s">
        <v>65</v>
      </c>
      <c r="B39" s="169">
        <f>SUM(B38:I38)</f>
        <v>0</v>
      </c>
      <c r="C39" s="170"/>
      <c r="D39" s="170"/>
      <c r="E39" s="170"/>
      <c r="F39" s="170"/>
      <c r="G39" s="170"/>
      <c r="H39" s="170"/>
      <c r="I39" s="170"/>
      <c r="J39" s="64" t="s">
        <v>293</v>
      </c>
    </row>
    <row r="41" spans="1:11" s="21" customFormat="1" ht="18" x14ac:dyDescent="0.25">
      <c r="A41" s="32" t="s">
        <v>339</v>
      </c>
      <c r="B41" s="33"/>
      <c r="C41" s="33"/>
      <c r="D41" s="33"/>
      <c r="E41" s="33"/>
      <c r="F41" s="33"/>
      <c r="G41" s="33"/>
      <c r="H41" s="33"/>
      <c r="I41" s="33"/>
      <c r="J41" s="33"/>
      <c r="K41" s="34"/>
    </row>
    <row r="42" spans="1:11" x14ac:dyDescent="0.2">
      <c r="A42" s="7" t="s">
        <v>66</v>
      </c>
      <c r="B42" s="164" t="s">
        <v>37</v>
      </c>
      <c r="C42" s="165"/>
      <c r="D42" s="165"/>
      <c r="E42" s="165"/>
      <c r="F42" s="165"/>
      <c r="G42" s="165"/>
      <c r="H42" s="165"/>
      <c r="I42" s="165"/>
      <c r="J42" s="166" t="s">
        <v>38</v>
      </c>
      <c r="K42" s="166"/>
    </row>
    <row r="43" spans="1:11" ht="30.95" customHeight="1" x14ac:dyDescent="0.2">
      <c r="A43" s="64" t="s">
        <v>42</v>
      </c>
      <c r="B43" s="66">
        <v>0.83299999999999996</v>
      </c>
      <c r="C43" s="66">
        <v>0.83299999999999996</v>
      </c>
      <c r="D43" s="66">
        <v>0.83299999999999996</v>
      </c>
      <c r="E43" s="66">
        <v>0.83299999999999996</v>
      </c>
      <c r="F43" s="66">
        <v>0.83299999999999996</v>
      </c>
      <c r="G43" s="66">
        <v>0.83299999999999996</v>
      </c>
      <c r="H43" s="66">
        <v>0.83299999999999996</v>
      </c>
      <c r="I43" s="66">
        <v>0.83299999999999996</v>
      </c>
      <c r="J43" s="112" t="s">
        <v>289</v>
      </c>
      <c r="K43" s="112"/>
    </row>
    <row r="44" spans="1:11" ht="39" customHeight="1" x14ac:dyDescent="0.2">
      <c r="A44" s="64" t="s">
        <v>348</v>
      </c>
      <c r="B44" s="71">
        <f>B31</f>
        <v>0</v>
      </c>
      <c r="C44" s="71">
        <f t="shared" ref="C44:I44" si="6">C31</f>
        <v>0</v>
      </c>
      <c r="D44" s="71">
        <f t="shared" si="6"/>
        <v>0</v>
      </c>
      <c r="E44" s="71">
        <f t="shared" si="6"/>
        <v>0</v>
      </c>
      <c r="F44" s="71">
        <f t="shared" si="6"/>
        <v>0</v>
      </c>
      <c r="G44" s="71">
        <f t="shared" si="6"/>
        <v>0</v>
      </c>
      <c r="H44" s="71">
        <f t="shared" si="6"/>
        <v>0</v>
      </c>
      <c r="I44" s="71">
        <f t="shared" si="6"/>
        <v>0</v>
      </c>
      <c r="J44" s="167" t="s">
        <v>331</v>
      </c>
      <c r="K44" s="168"/>
    </row>
    <row r="45" spans="1:11" ht="24" customHeight="1" x14ac:dyDescent="0.2">
      <c r="A45" s="64" t="s">
        <v>349</v>
      </c>
      <c r="B45" s="71">
        <f>B44*B43</f>
        <v>0</v>
      </c>
      <c r="C45" s="71">
        <f t="shared" ref="C45:I45" si="7">C44*C43</f>
        <v>0</v>
      </c>
      <c r="D45" s="71">
        <f t="shared" si="7"/>
        <v>0</v>
      </c>
      <c r="E45" s="71">
        <f t="shared" si="7"/>
        <v>0</v>
      </c>
      <c r="F45" s="71">
        <f t="shared" si="7"/>
        <v>0</v>
      </c>
      <c r="G45" s="71">
        <f t="shared" si="7"/>
        <v>0</v>
      </c>
      <c r="H45" s="71">
        <f t="shared" si="7"/>
        <v>0</v>
      </c>
      <c r="I45" s="71">
        <f t="shared" si="7"/>
        <v>0</v>
      </c>
      <c r="J45" s="167" t="s">
        <v>354</v>
      </c>
      <c r="K45" s="168"/>
    </row>
    <row r="46" spans="1:11" s="21" customFormat="1" ht="27" customHeight="1" x14ac:dyDescent="0.2">
      <c r="A46" s="22" t="s">
        <v>350</v>
      </c>
      <c r="B46" s="169">
        <f>SUM(B45:I45)</f>
        <v>0</v>
      </c>
      <c r="C46" s="170"/>
      <c r="D46" s="170"/>
      <c r="E46" s="170"/>
      <c r="F46" s="170"/>
      <c r="G46" s="170"/>
      <c r="H46" s="170"/>
      <c r="I46" s="170"/>
      <c r="J46" s="167" t="s">
        <v>294</v>
      </c>
      <c r="K46" s="168"/>
    </row>
    <row r="47" spans="1:11" x14ac:dyDescent="0.2">
      <c r="B47" s="21"/>
      <c r="C47" s="21"/>
      <c r="D47" s="21"/>
      <c r="E47" s="21"/>
      <c r="F47" s="21"/>
      <c r="G47" s="21"/>
    </row>
    <row r="48" spans="1:11" s="21" customFormat="1" ht="18" x14ac:dyDescent="0.25">
      <c r="A48" s="32" t="s">
        <v>340</v>
      </c>
      <c r="B48" s="33"/>
      <c r="C48" s="33"/>
      <c r="D48" s="33"/>
      <c r="E48" s="33"/>
      <c r="F48" s="33"/>
      <c r="G48" s="33"/>
      <c r="H48" s="33"/>
      <c r="I48" s="33"/>
      <c r="J48" s="33"/>
      <c r="K48" s="20"/>
    </row>
    <row r="49" spans="1:14" x14ac:dyDescent="0.2">
      <c r="A49" s="2" t="s">
        <v>36</v>
      </c>
      <c r="B49" s="156" t="s">
        <v>46</v>
      </c>
      <c r="C49" s="157"/>
      <c r="D49" s="157"/>
      <c r="E49" s="157"/>
      <c r="F49" s="157"/>
      <c r="G49" s="157"/>
      <c r="H49" s="157"/>
      <c r="I49" s="157"/>
      <c r="J49" s="63" t="s">
        <v>47</v>
      </c>
      <c r="K49" s="3"/>
    </row>
    <row r="50" spans="1:14" ht="108.75" customHeight="1" x14ac:dyDescent="0.2">
      <c r="A50" s="64" t="s">
        <v>295</v>
      </c>
      <c r="B50" s="97" t="str">
        <f>IFERROR(B38/(B45*'Instructions &amp; Reference Data'!$E$70),"Needs Data")</f>
        <v>Needs Data</v>
      </c>
      <c r="C50" s="97" t="str">
        <f>IFERROR(C38/(C45*'Instructions &amp; Reference Data'!$E$70),"Needs Data")</f>
        <v>Needs Data</v>
      </c>
      <c r="D50" s="97" t="str">
        <f>IFERROR(D38/(D45*'Instructions &amp; Reference Data'!$E$70),"Needs Data")</f>
        <v>Needs Data</v>
      </c>
      <c r="E50" s="97" t="str">
        <f>IFERROR(E38/(E45*'Instructions &amp; Reference Data'!$E$70),"Needs Data")</f>
        <v>Needs Data</v>
      </c>
      <c r="F50" s="97" t="str">
        <f>IFERROR(F38/(F45*'Instructions &amp; Reference Data'!$E$70),"Needs Data")</f>
        <v>Needs Data</v>
      </c>
      <c r="G50" s="97" t="str">
        <f>IFERROR(G38/(G45*'Instructions &amp; Reference Data'!$E$70),"Needs Data")</f>
        <v>Needs Data</v>
      </c>
      <c r="H50" s="97" t="str">
        <f>IFERROR(H38/(H45*'Instructions &amp; Reference Data'!$E$70),"Needs Data")</f>
        <v>Needs Data</v>
      </c>
      <c r="I50" s="97" t="str">
        <f>IFERROR(I38/(I45*'Instructions &amp; Reference Data'!$E$70),"Needs Data")</f>
        <v>Needs Data</v>
      </c>
      <c r="J50" s="64" t="s">
        <v>352</v>
      </c>
      <c r="K50" s="3"/>
    </row>
    <row r="51" spans="1:14" ht="103.5" customHeight="1" x14ac:dyDescent="0.2">
      <c r="A51" s="64" t="s">
        <v>296</v>
      </c>
      <c r="B51" s="158" t="str">
        <f>IFERROR(B39/(B46*'Instructions &amp; Reference Data'!$E$70),"Needs Data")</f>
        <v>Needs Data</v>
      </c>
      <c r="C51" s="159"/>
      <c r="D51" s="159"/>
      <c r="E51" s="159"/>
      <c r="F51" s="159"/>
      <c r="G51" s="159"/>
      <c r="H51" s="159"/>
      <c r="I51" s="159"/>
      <c r="J51" s="64" t="s">
        <v>353</v>
      </c>
      <c r="K51" s="3"/>
    </row>
    <row r="52" spans="1:14" ht="15" x14ac:dyDescent="0.25">
      <c r="J52" s="5"/>
      <c r="K52" s="52"/>
      <c r="L52" s="5"/>
      <c r="M52" s="5"/>
      <c r="N52" s="5"/>
    </row>
    <row r="53" spans="1:14" ht="15" x14ac:dyDescent="0.25">
      <c r="J53" s="5"/>
      <c r="K53" s="5"/>
      <c r="L53" s="5"/>
      <c r="M53" s="5"/>
      <c r="N53" s="5"/>
    </row>
    <row r="54" spans="1:14" ht="15" x14ac:dyDescent="0.25">
      <c r="J54" s="5"/>
      <c r="K54" s="5"/>
      <c r="L54" s="5"/>
      <c r="M54" s="5"/>
      <c r="N54" s="5"/>
    </row>
  </sheetData>
  <mergeCells count="17">
    <mergeCell ref="A1:K1"/>
    <mergeCell ref="B3:I3"/>
    <mergeCell ref="B8:I8"/>
    <mergeCell ref="B17:I17"/>
    <mergeCell ref="B30:I30"/>
    <mergeCell ref="B49:I49"/>
    <mergeCell ref="B51:I51"/>
    <mergeCell ref="J3:J4"/>
    <mergeCell ref="A3:A4"/>
    <mergeCell ref="B42:I42"/>
    <mergeCell ref="J42:K42"/>
    <mergeCell ref="J43:K43"/>
    <mergeCell ref="J44:K44"/>
    <mergeCell ref="J45:K45"/>
    <mergeCell ref="B46:I46"/>
    <mergeCell ref="J46:K46"/>
    <mergeCell ref="B39:I39"/>
  </mergeCells>
  <pageMargins left="0.7" right="0.7" top="0.75" bottom="0.75" header="0.3" footer="0.3"/>
  <pageSetup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72FD06-172E-46D3-8269-9DAF1DD3CF10}">
  <sheetPr>
    <tabColor theme="8"/>
  </sheetPr>
  <dimension ref="A1:O66"/>
  <sheetViews>
    <sheetView zoomScaleNormal="100" workbookViewId="0">
      <selection sqref="A1:K1"/>
    </sheetView>
  </sheetViews>
  <sheetFormatPr defaultColWidth="8.5703125" defaultRowHeight="12.75" x14ac:dyDescent="0.2"/>
  <cols>
    <col min="1" max="1" width="48.140625" style="1" customWidth="1"/>
    <col min="2" max="2" width="19.140625" style="3" bestFit="1" customWidth="1"/>
    <col min="3" max="4" width="17.85546875" style="3" customWidth="1"/>
    <col min="5" max="5" width="16.42578125" style="3" bestFit="1" customWidth="1"/>
    <col min="6" max="9" width="17.5703125" style="3" customWidth="1"/>
    <col min="10" max="10" width="45" style="3" customWidth="1"/>
    <col min="11" max="11" width="59.42578125" style="1" customWidth="1"/>
    <col min="12" max="12" width="8.5703125" style="3"/>
    <col min="13" max="13" width="25.5703125" style="3" bestFit="1" customWidth="1"/>
    <col min="14" max="16384" width="8.5703125" style="3"/>
  </cols>
  <sheetData>
    <row r="1" spans="1:15" ht="38.450000000000003" customHeight="1" x14ac:dyDescent="0.2">
      <c r="A1" s="171" t="s">
        <v>383</v>
      </c>
      <c r="B1" s="171"/>
      <c r="C1" s="171"/>
      <c r="D1" s="171"/>
      <c r="E1" s="171"/>
      <c r="F1" s="171"/>
      <c r="G1" s="171"/>
      <c r="H1" s="171"/>
      <c r="I1" s="171"/>
      <c r="J1" s="171"/>
      <c r="K1" s="172"/>
    </row>
    <row r="2" spans="1:15" s="28" customFormat="1" ht="18" x14ac:dyDescent="0.25">
      <c r="A2" s="32" t="s">
        <v>317</v>
      </c>
      <c r="B2" s="36"/>
      <c r="C2" s="36"/>
      <c r="D2" s="36"/>
      <c r="E2" s="36"/>
      <c r="F2" s="36"/>
      <c r="G2" s="36"/>
      <c r="H2" s="36"/>
      <c r="I2" s="36"/>
      <c r="J2" s="37"/>
      <c r="K2" s="38"/>
    </row>
    <row r="3" spans="1:15" s="4" customFormat="1" x14ac:dyDescent="0.2">
      <c r="A3" s="7" t="s">
        <v>0</v>
      </c>
      <c r="B3" s="126" t="s">
        <v>287</v>
      </c>
      <c r="C3" s="173"/>
      <c r="D3" s="173"/>
      <c r="E3" s="173"/>
      <c r="F3" s="173"/>
      <c r="G3" s="173"/>
      <c r="H3" s="173"/>
      <c r="I3" s="173"/>
      <c r="J3" s="59" t="s">
        <v>1</v>
      </c>
      <c r="K3" s="7" t="s">
        <v>2</v>
      </c>
    </row>
    <row r="4" spans="1:15" s="4" customFormat="1" x14ac:dyDescent="0.2">
      <c r="A4" s="7"/>
      <c r="B4" s="61" t="s">
        <v>257</v>
      </c>
      <c r="C4" s="61" t="s">
        <v>258</v>
      </c>
      <c r="D4" s="61" t="s">
        <v>259</v>
      </c>
      <c r="E4" s="61" t="s">
        <v>260</v>
      </c>
      <c r="F4" s="61" t="s">
        <v>261</v>
      </c>
      <c r="G4" s="61" t="s">
        <v>262</v>
      </c>
      <c r="H4" s="61" t="s">
        <v>263</v>
      </c>
      <c r="I4" s="61" t="s">
        <v>264</v>
      </c>
      <c r="J4" s="59"/>
      <c r="K4" s="7"/>
    </row>
    <row r="5" spans="1:15" ht="139.5" customHeight="1" x14ac:dyDescent="0.2">
      <c r="A5" s="60" t="s">
        <v>54</v>
      </c>
      <c r="B5" s="89"/>
      <c r="C5" s="69"/>
      <c r="D5" s="69"/>
      <c r="E5" s="69"/>
      <c r="F5" s="69"/>
      <c r="G5" s="69"/>
      <c r="H5" s="89"/>
      <c r="I5" s="89"/>
      <c r="J5" s="15" t="s">
        <v>55</v>
      </c>
      <c r="K5" s="9" t="s">
        <v>56</v>
      </c>
    </row>
    <row r="6" spans="1:15" ht="38.25" customHeight="1" x14ac:dyDescent="0.2">
      <c r="A6" s="60" t="s">
        <v>3</v>
      </c>
      <c r="B6" s="89"/>
      <c r="C6" s="69"/>
      <c r="D6" s="69"/>
      <c r="E6" s="69"/>
      <c r="F6" s="69"/>
      <c r="G6" s="69"/>
      <c r="H6" s="89"/>
      <c r="I6" s="89"/>
      <c r="J6" s="9" t="s">
        <v>4</v>
      </c>
      <c r="K6" s="9" t="s">
        <v>5</v>
      </c>
      <c r="O6" s="53"/>
    </row>
    <row r="7" spans="1:15" ht="36.75" customHeight="1" x14ac:dyDescent="0.2">
      <c r="A7" s="60" t="s">
        <v>6</v>
      </c>
      <c r="B7" s="89"/>
      <c r="C7" s="69"/>
      <c r="D7" s="69"/>
      <c r="E7" s="69"/>
      <c r="F7" s="69"/>
      <c r="G7" s="69"/>
      <c r="H7" s="89"/>
      <c r="I7" s="89"/>
      <c r="J7" s="9" t="s">
        <v>7</v>
      </c>
      <c r="K7" s="9" t="s">
        <v>8</v>
      </c>
      <c r="O7" s="53"/>
    </row>
    <row r="8" spans="1:15" ht="33.75" customHeight="1" x14ac:dyDescent="0.2">
      <c r="A8" s="60" t="s">
        <v>9</v>
      </c>
      <c r="B8" s="89"/>
      <c r="C8" s="69"/>
      <c r="D8" s="69"/>
      <c r="E8" s="69"/>
      <c r="F8" s="69"/>
      <c r="G8" s="69"/>
      <c r="H8" s="89"/>
      <c r="I8" s="89"/>
      <c r="J8" s="8" t="s">
        <v>10</v>
      </c>
      <c r="K8" s="9" t="s">
        <v>11</v>
      </c>
      <c r="O8" s="53"/>
    </row>
    <row r="9" spans="1:15" ht="74.25" customHeight="1" x14ac:dyDescent="0.2">
      <c r="A9" s="60" t="s">
        <v>12</v>
      </c>
      <c r="B9" s="89"/>
      <c r="C9" s="69"/>
      <c r="D9" s="69"/>
      <c r="E9" s="69"/>
      <c r="F9" s="69"/>
      <c r="G9" s="69"/>
      <c r="H9" s="89"/>
      <c r="I9" s="89"/>
      <c r="J9" s="9" t="s">
        <v>13</v>
      </c>
      <c r="K9" s="9" t="s">
        <v>14</v>
      </c>
    </row>
    <row r="10" spans="1:15" ht="36" customHeight="1" x14ac:dyDescent="0.2">
      <c r="A10" s="60" t="s">
        <v>15</v>
      </c>
      <c r="B10" s="89"/>
      <c r="C10" s="69"/>
      <c r="D10" s="69"/>
      <c r="E10" s="69"/>
      <c r="F10" s="69"/>
      <c r="G10" s="69"/>
      <c r="H10" s="89"/>
      <c r="I10" s="89"/>
      <c r="J10" s="9" t="s">
        <v>16</v>
      </c>
      <c r="K10" s="9" t="s">
        <v>17</v>
      </c>
    </row>
    <row r="11" spans="1:15" ht="46.5" customHeight="1" x14ac:dyDescent="0.2">
      <c r="A11" s="60" t="s">
        <v>18</v>
      </c>
      <c r="B11" s="89"/>
      <c r="C11" s="69"/>
      <c r="D11" s="69"/>
      <c r="E11" s="69"/>
      <c r="F11" s="69"/>
      <c r="G11" s="69"/>
      <c r="H11" s="89"/>
      <c r="I11" s="89"/>
      <c r="J11" s="9" t="s">
        <v>19</v>
      </c>
      <c r="K11" s="9" t="s">
        <v>20</v>
      </c>
    </row>
    <row r="12" spans="1:15" ht="33" customHeight="1" x14ac:dyDescent="0.2">
      <c r="A12" s="60" t="s">
        <v>57</v>
      </c>
      <c r="B12" s="89"/>
      <c r="C12" s="69"/>
      <c r="D12" s="69"/>
      <c r="E12" s="69"/>
      <c r="F12" s="69"/>
      <c r="G12" s="69"/>
      <c r="H12" s="89"/>
      <c r="I12" s="89"/>
      <c r="J12" s="9" t="s">
        <v>58</v>
      </c>
      <c r="K12" s="9" t="s">
        <v>59</v>
      </c>
    </row>
    <row r="13" spans="1:15" ht="44.25" customHeight="1" x14ac:dyDescent="0.2">
      <c r="A13" s="60" t="s">
        <v>21</v>
      </c>
      <c r="B13" s="89"/>
      <c r="C13" s="69"/>
      <c r="D13" s="69"/>
      <c r="E13" s="69"/>
      <c r="F13" s="69"/>
      <c r="G13" s="69"/>
      <c r="H13" s="89"/>
      <c r="I13" s="89"/>
      <c r="J13" s="9" t="s">
        <v>22</v>
      </c>
      <c r="K13" s="9" t="s">
        <v>23</v>
      </c>
    </row>
    <row r="14" spans="1:15" ht="33.75" customHeight="1" x14ac:dyDescent="0.2">
      <c r="A14" s="60" t="s">
        <v>24</v>
      </c>
      <c r="B14" s="89"/>
      <c r="C14" s="69"/>
      <c r="D14" s="69"/>
      <c r="E14" s="69"/>
      <c r="F14" s="69"/>
      <c r="G14" s="69"/>
      <c r="H14" s="89"/>
      <c r="I14" s="89"/>
      <c r="J14" s="9" t="s">
        <v>25</v>
      </c>
      <c r="K14" s="9" t="s">
        <v>26</v>
      </c>
    </row>
    <row r="15" spans="1:15" ht="40.5" customHeight="1" x14ac:dyDescent="0.2">
      <c r="A15" s="60" t="s">
        <v>27</v>
      </c>
      <c r="B15" s="89"/>
      <c r="C15" s="69"/>
      <c r="D15" s="69"/>
      <c r="E15" s="69"/>
      <c r="F15" s="69"/>
      <c r="G15" s="69"/>
      <c r="H15" s="89"/>
      <c r="I15" s="89"/>
      <c r="J15" s="8" t="s">
        <v>60</v>
      </c>
      <c r="K15" s="9" t="s">
        <v>26</v>
      </c>
    </row>
    <row r="16" spans="1:15" ht="164.25" customHeight="1" x14ac:dyDescent="0.2">
      <c r="A16" s="60" t="s">
        <v>28</v>
      </c>
      <c r="B16" s="89"/>
      <c r="C16" s="69"/>
      <c r="D16" s="69"/>
      <c r="E16" s="69"/>
      <c r="F16" s="69"/>
      <c r="G16" s="69"/>
      <c r="H16" s="89"/>
      <c r="I16" s="89"/>
      <c r="J16" s="9" t="s">
        <v>29</v>
      </c>
      <c r="K16" s="9" t="s">
        <v>61</v>
      </c>
    </row>
    <row r="17" spans="1:11" ht="23.25" customHeight="1" x14ac:dyDescent="0.2">
      <c r="A17" s="7" t="s">
        <v>377</v>
      </c>
      <c r="B17" s="71">
        <f>SUM(B5:B16)</f>
        <v>0</v>
      </c>
      <c r="C17" s="71">
        <f t="shared" ref="C17:I17" si="0">SUM(C5:C16)</f>
        <v>0</v>
      </c>
      <c r="D17" s="71">
        <f t="shared" si="0"/>
        <v>0</v>
      </c>
      <c r="E17" s="71">
        <f t="shared" si="0"/>
        <v>0</v>
      </c>
      <c r="F17" s="71">
        <f t="shared" si="0"/>
        <v>0</v>
      </c>
      <c r="G17" s="71">
        <f t="shared" si="0"/>
        <v>0</v>
      </c>
      <c r="H17" s="71">
        <f t="shared" si="0"/>
        <v>0</v>
      </c>
      <c r="I17" s="71">
        <f t="shared" si="0"/>
        <v>0</v>
      </c>
    </row>
    <row r="18" spans="1:11" x14ac:dyDescent="0.2">
      <c r="A18" s="18"/>
      <c r="B18" s="43"/>
      <c r="C18" s="43"/>
      <c r="D18" s="43"/>
      <c r="E18" s="43"/>
      <c r="F18" s="43"/>
      <c r="G18" s="43"/>
      <c r="H18" s="43"/>
      <c r="I18" s="43"/>
    </row>
    <row r="19" spans="1:11" ht="18" x14ac:dyDescent="0.25">
      <c r="A19" s="32" t="s">
        <v>335</v>
      </c>
      <c r="B19" s="35"/>
      <c r="C19" s="35"/>
      <c r="D19" s="35"/>
      <c r="E19" s="35"/>
      <c r="F19" s="35"/>
      <c r="G19" s="35"/>
      <c r="H19" s="35"/>
      <c r="I19" s="35"/>
      <c r="J19" s="33"/>
      <c r="K19" s="3"/>
    </row>
    <row r="20" spans="1:11" x14ac:dyDescent="0.2">
      <c r="A20" s="7" t="s">
        <v>0</v>
      </c>
      <c r="B20" s="126" t="s">
        <v>283</v>
      </c>
      <c r="C20" s="173"/>
      <c r="D20" s="173"/>
      <c r="E20" s="173"/>
      <c r="F20" s="173"/>
      <c r="G20" s="173"/>
      <c r="H20" s="173"/>
      <c r="I20" s="173"/>
      <c r="J20" s="59" t="s">
        <v>284</v>
      </c>
      <c r="K20" s="3"/>
    </row>
    <row r="21" spans="1:11" x14ac:dyDescent="0.2">
      <c r="A21" s="7"/>
      <c r="B21" s="65" t="s">
        <v>257</v>
      </c>
      <c r="C21" s="65" t="s">
        <v>258</v>
      </c>
      <c r="D21" s="65" t="s">
        <v>259</v>
      </c>
      <c r="E21" s="65" t="s">
        <v>260</v>
      </c>
      <c r="F21" s="65" t="s">
        <v>261</v>
      </c>
      <c r="G21" s="65" t="s">
        <v>262</v>
      </c>
      <c r="H21" s="65" t="s">
        <v>263</v>
      </c>
      <c r="I21" s="65" t="s">
        <v>264</v>
      </c>
      <c r="J21" s="63"/>
      <c r="K21" s="3"/>
    </row>
    <row r="22" spans="1:11" x14ac:dyDescent="0.2">
      <c r="A22" s="23" t="s">
        <v>84</v>
      </c>
      <c r="B22" s="79"/>
      <c r="C22" s="79"/>
      <c r="D22" s="79"/>
      <c r="E22" s="79"/>
      <c r="F22" s="79"/>
      <c r="G22" s="79"/>
      <c r="H22" s="79"/>
      <c r="I22" s="79"/>
      <c r="J22" s="68" t="s">
        <v>279</v>
      </c>
      <c r="K22" s="3"/>
    </row>
    <row r="23" spans="1:11" x14ac:dyDescent="0.2">
      <c r="A23" s="60" t="s">
        <v>32</v>
      </c>
      <c r="B23" s="79"/>
      <c r="C23" s="79"/>
      <c r="D23" s="79"/>
      <c r="E23" s="79"/>
      <c r="F23" s="79"/>
      <c r="G23" s="79"/>
      <c r="H23" s="79"/>
      <c r="I23" s="79"/>
      <c r="J23" s="14" t="s">
        <v>281</v>
      </c>
      <c r="K23" s="3"/>
    </row>
    <row r="24" spans="1:11" x14ac:dyDescent="0.2">
      <c r="A24" s="64" t="s">
        <v>277</v>
      </c>
      <c r="B24" s="79"/>
      <c r="C24" s="79"/>
      <c r="D24" s="79"/>
      <c r="E24" s="79"/>
      <c r="F24" s="79"/>
      <c r="G24" s="79"/>
      <c r="H24" s="79"/>
      <c r="I24" s="79"/>
      <c r="J24" s="14" t="s">
        <v>280</v>
      </c>
      <c r="K24" s="3"/>
    </row>
    <row r="25" spans="1:11" x14ac:dyDescent="0.2">
      <c r="A25" s="60" t="s">
        <v>62</v>
      </c>
      <c r="B25" s="79"/>
      <c r="C25" s="79"/>
      <c r="D25" s="79"/>
      <c r="E25" s="79"/>
      <c r="F25" s="79"/>
      <c r="G25" s="79"/>
      <c r="H25" s="79"/>
      <c r="I25" s="79"/>
      <c r="J25" s="14" t="s">
        <v>63</v>
      </c>
      <c r="K25" s="3"/>
    </row>
    <row r="26" spans="1:11" x14ac:dyDescent="0.2">
      <c r="A26" s="64" t="s">
        <v>278</v>
      </c>
      <c r="B26" s="79"/>
      <c r="C26" s="79"/>
      <c r="D26" s="79"/>
      <c r="E26" s="79"/>
      <c r="F26" s="79"/>
      <c r="G26" s="79"/>
      <c r="H26" s="79"/>
      <c r="I26" s="79"/>
      <c r="J26" s="14" t="s">
        <v>282</v>
      </c>
      <c r="K26" s="3"/>
    </row>
    <row r="28" spans="1:11" s="21" customFormat="1" ht="18" x14ac:dyDescent="0.25">
      <c r="A28" s="32" t="s">
        <v>336</v>
      </c>
      <c r="B28" s="35"/>
      <c r="C28" s="35"/>
      <c r="D28" s="35"/>
      <c r="E28" s="35"/>
      <c r="F28" s="35"/>
      <c r="G28" s="35"/>
      <c r="H28" s="35"/>
      <c r="I28" s="35"/>
      <c r="J28" s="33"/>
      <c r="K28" s="34"/>
    </row>
    <row r="29" spans="1:11" s="4" customFormat="1" x14ac:dyDescent="0.2">
      <c r="A29" s="7" t="s">
        <v>0</v>
      </c>
      <c r="B29" s="126" t="s">
        <v>287</v>
      </c>
      <c r="C29" s="173"/>
      <c r="D29" s="173"/>
      <c r="E29" s="173"/>
      <c r="F29" s="173"/>
      <c r="G29" s="173"/>
      <c r="H29" s="173"/>
      <c r="I29" s="173"/>
      <c r="J29" s="61" t="s">
        <v>275</v>
      </c>
      <c r="K29" s="7" t="s">
        <v>31</v>
      </c>
    </row>
    <row r="30" spans="1:11" s="4" customFormat="1" x14ac:dyDescent="0.2">
      <c r="A30" s="7"/>
      <c r="B30" s="65" t="s">
        <v>257</v>
      </c>
      <c r="C30" s="65" t="s">
        <v>258</v>
      </c>
      <c r="D30" s="65" t="s">
        <v>259</v>
      </c>
      <c r="E30" s="65" t="s">
        <v>260</v>
      </c>
      <c r="F30" s="65" t="s">
        <v>261</v>
      </c>
      <c r="G30" s="65" t="s">
        <v>262</v>
      </c>
      <c r="H30" s="65" t="s">
        <v>263</v>
      </c>
      <c r="I30" s="65" t="s">
        <v>264</v>
      </c>
      <c r="J30" s="65"/>
      <c r="K30" s="7"/>
    </row>
    <row r="31" spans="1:11" s="4" customFormat="1" x14ac:dyDescent="0.2">
      <c r="A31" s="23" t="s">
        <v>84</v>
      </c>
      <c r="B31" s="71">
        <f>B22*'Instructions &amp; Reference Data'!$E$76/1000</f>
        <v>0</v>
      </c>
      <c r="C31" s="71">
        <f>C22*'Instructions &amp; Reference Data'!$E$76/1000</f>
        <v>0</v>
      </c>
      <c r="D31" s="71">
        <f>D22*'Instructions &amp; Reference Data'!$E$76/1000</f>
        <v>0</v>
      </c>
      <c r="E31" s="71">
        <f>E22*'Instructions &amp; Reference Data'!$E$76/1000</f>
        <v>0</v>
      </c>
      <c r="F31" s="71">
        <f>F22*'Instructions &amp; Reference Data'!$E$76/1000</f>
        <v>0</v>
      </c>
      <c r="G31" s="71">
        <f>G22*'Instructions &amp; Reference Data'!$E$76/1000</f>
        <v>0</v>
      </c>
      <c r="H31" s="71">
        <f>H22*'Instructions &amp; Reference Data'!$E$76/1000</f>
        <v>0</v>
      </c>
      <c r="I31" s="71">
        <f>I22*'Instructions &amp; Reference Data'!$E$76/1000</f>
        <v>0</v>
      </c>
      <c r="J31" s="70" t="str">
        <f>ROUND('Instructions &amp; Reference Data'!E76,2)&amp;" "&amp;'Instructions &amp; Reference Data'!F76</f>
        <v>609.07 kg CH4/AGRU</v>
      </c>
      <c r="K31" s="64" t="s">
        <v>285</v>
      </c>
    </row>
    <row r="32" spans="1:11" x14ac:dyDescent="0.2">
      <c r="A32" s="60" t="s">
        <v>32</v>
      </c>
      <c r="B32" s="71">
        <f>B23*'Instructions &amp; Reference Data'!$E$77/1000</f>
        <v>0</v>
      </c>
      <c r="C32" s="71">
        <f>C23*'Instructions &amp; Reference Data'!$E$77/1000</f>
        <v>0</v>
      </c>
      <c r="D32" s="71">
        <f>D23*'Instructions &amp; Reference Data'!$E$77/1000</f>
        <v>0</v>
      </c>
      <c r="E32" s="71">
        <f>E23*'Instructions &amp; Reference Data'!$E$77/1000</f>
        <v>0</v>
      </c>
      <c r="F32" s="71">
        <f>F23*'Instructions &amp; Reference Data'!$E$77/1000</f>
        <v>0</v>
      </c>
      <c r="G32" s="71">
        <f>G23*'Instructions &amp; Reference Data'!$E$77/1000</f>
        <v>0</v>
      </c>
      <c r="H32" s="71">
        <f>H23*'Instructions &amp; Reference Data'!$E$77/1000</f>
        <v>0</v>
      </c>
      <c r="I32" s="71">
        <f>I23*'Instructions &amp; Reference Data'!$E$77/1000</f>
        <v>0</v>
      </c>
      <c r="J32" s="70" t="str">
        <f>ROUND('Instructions &amp; Reference Data'!E77,2)&amp;" "&amp;'Instructions &amp; Reference Data'!F77</f>
        <v>28420.96 kg CH4/dry seal compressor</v>
      </c>
      <c r="K32" s="60" t="s">
        <v>33</v>
      </c>
    </row>
    <row r="33" spans="1:11" x14ac:dyDescent="0.2">
      <c r="A33" s="64" t="s">
        <v>277</v>
      </c>
      <c r="B33" s="71">
        <f>B24*'Instructions &amp; Reference Data'!$E$78/1000</f>
        <v>0</v>
      </c>
      <c r="C33" s="71">
        <f>C24*'Instructions &amp; Reference Data'!$E$78/1000</f>
        <v>0</v>
      </c>
      <c r="D33" s="71">
        <f>D24*'Instructions &amp; Reference Data'!$E$78/1000</f>
        <v>0</v>
      </c>
      <c r="E33" s="71">
        <f>E24*'Instructions &amp; Reference Data'!$E$78/1000</f>
        <v>0</v>
      </c>
      <c r="F33" s="71">
        <f>F24*'Instructions &amp; Reference Data'!$E$78/1000</f>
        <v>0</v>
      </c>
      <c r="G33" s="71">
        <f>G24*'Instructions &amp; Reference Data'!$E$78/1000</f>
        <v>0</v>
      </c>
      <c r="H33" s="71">
        <f>H24*'Instructions &amp; Reference Data'!$E$78/1000</f>
        <v>0</v>
      </c>
      <c r="I33" s="71">
        <f>I24*'Instructions &amp; Reference Data'!$E$78/1000</f>
        <v>0</v>
      </c>
      <c r="J33" s="70" t="str">
        <f>ROUND('Instructions &amp; Reference Data'!E78,2)&amp;" "&amp;'Instructions &amp; Reference Data'!F78</f>
        <v>171.96 kg CH4/compressor</v>
      </c>
      <c r="K33" s="64" t="s">
        <v>33</v>
      </c>
    </row>
    <row r="34" spans="1:11" ht="25.5" x14ac:dyDescent="0.2">
      <c r="A34" s="60" t="s">
        <v>62</v>
      </c>
      <c r="B34" s="71">
        <f>B25*'Instructions &amp; Reference Data'!$E$79/1000</f>
        <v>0</v>
      </c>
      <c r="C34" s="71">
        <f>C25*'Instructions &amp; Reference Data'!$E$79/1000</f>
        <v>0</v>
      </c>
      <c r="D34" s="71">
        <f>D25*'Instructions &amp; Reference Data'!$E$79/1000</f>
        <v>0</v>
      </c>
      <c r="E34" s="71">
        <f>E25*'Instructions &amp; Reference Data'!$E$79/1000</f>
        <v>0</v>
      </c>
      <c r="F34" s="71">
        <f>F25*'Instructions &amp; Reference Data'!$E$79/1000</f>
        <v>0</v>
      </c>
      <c r="G34" s="71">
        <f>G25*'Instructions &amp; Reference Data'!$E$79/1000</f>
        <v>0</v>
      </c>
      <c r="H34" s="71">
        <f>H25*'Instructions &amp; Reference Data'!$E$79/1000</f>
        <v>0</v>
      </c>
      <c r="I34" s="71">
        <f>I25*'Instructions &amp; Reference Data'!$E$79/1000</f>
        <v>0</v>
      </c>
      <c r="J34" s="70" t="str">
        <f>ROUND('Instructions &amp; Reference Data'!E79,2)&amp;" "&amp;'Instructions &amp; Reference Data'!F79</f>
        <v>13.65 kg CH4/mile</v>
      </c>
      <c r="K34" s="60" t="s">
        <v>64</v>
      </c>
    </row>
    <row r="35" spans="1:11" x14ac:dyDescent="0.2">
      <c r="A35" s="64" t="s">
        <v>278</v>
      </c>
      <c r="B35" s="71">
        <f>B26*'Instructions &amp; Reference Data'!$E$80/1000</f>
        <v>0</v>
      </c>
      <c r="C35" s="71">
        <f>C26*'Instructions &amp; Reference Data'!$E$80/1000</f>
        <v>0</v>
      </c>
      <c r="D35" s="71">
        <f>D26*'Instructions &amp; Reference Data'!$E$80/1000</f>
        <v>0</v>
      </c>
      <c r="E35" s="71">
        <f>E26*'Instructions &amp; Reference Data'!$E$80/1000</f>
        <v>0</v>
      </c>
      <c r="F35" s="71">
        <f>F26*'Instructions &amp; Reference Data'!$E$80/1000</f>
        <v>0</v>
      </c>
      <c r="G35" s="71">
        <f>G26*'Instructions &amp; Reference Data'!$E$80/1000</f>
        <v>0</v>
      </c>
      <c r="H35" s="71">
        <f>H26*'Instructions &amp; Reference Data'!$E$80/1000</f>
        <v>0</v>
      </c>
      <c r="I35" s="71">
        <f>I26*'Instructions &amp; Reference Data'!$E$80/1000</f>
        <v>0</v>
      </c>
      <c r="J35" s="70" t="str">
        <f>ROUND('Instructions &amp; Reference Data'!E80,2)&amp;" "&amp;'Instructions &amp; Reference Data'!F80</f>
        <v>6515.78 kg CH4/tank</v>
      </c>
      <c r="K35" s="64" t="s">
        <v>286</v>
      </c>
    </row>
    <row r="36" spans="1:11" x14ac:dyDescent="0.2">
      <c r="A36" s="7" t="s">
        <v>378</v>
      </c>
      <c r="B36" s="71">
        <f>SUM(B31:B35)</f>
        <v>0</v>
      </c>
      <c r="C36" s="71">
        <f t="shared" ref="C36:I36" si="1">SUM(C31:C35)</f>
        <v>0</v>
      </c>
      <c r="D36" s="71">
        <f t="shared" si="1"/>
        <v>0</v>
      </c>
      <c r="E36" s="71">
        <f t="shared" si="1"/>
        <v>0</v>
      </c>
      <c r="F36" s="71">
        <f t="shared" si="1"/>
        <v>0</v>
      </c>
      <c r="G36" s="71">
        <f t="shared" si="1"/>
        <v>0</v>
      </c>
      <c r="H36" s="71">
        <f t="shared" si="1"/>
        <v>0</v>
      </c>
      <c r="I36" s="71">
        <f t="shared" si="1"/>
        <v>0</v>
      </c>
    </row>
    <row r="37" spans="1:11" x14ac:dyDescent="0.2">
      <c r="A37" s="18"/>
    </row>
    <row r="38" spans="1:11" s="21" customFormat="1" ht="18" x14ac:dyDescent="0.25">
      <c r="A38" s="32" t="s">
        <v>337</v>
      </c>
      <c r="B38" s="33"/>
      <c r="C38" s="33"/>
      <c r="D38" s="33"/>
      <c r="E38" s="33"/>
      <c r="F38" s="33"/>
      <c r="G38" s="33"/>
      <c r="H38" s="33"/>
      <c r="I38" s="33"/>
      <c r="K38" s="20"/>
    </row>
    <row r="39" spans="1:11" ht="25.5" x14ac:dyDescent="0.2">
      <c r="A39" s="7" t="s">
        <v>346</v>
      </c>
      <c r="B39" s="71">
        <f>B17+B36</f>
        <v>0</v>
      </c>
      <c r="C39" s="71">
        <f t="shared" ref="C39:I39" si="2">C17+C36</f>
        <v>0</v>
      </c>
      <c r="D39" s="71">
        <f t="shared" si="2"/>
        <v>0</v>
      </c>
      <c r="E39" s="71">
        <f t="shared" si="2"/>
        <v>0</v>
      </c>
      <c r="F39" s="71">
        <f t="shared" si="2"/>
        <v>0</v>
      </c>
      <c r="G39" s="71">
        <f t="shared" si="2"/>
        <v>0</v>
      </c>
      <c r="H39" s="71">
        <f t="shared" si="2"/>
        <v>0</v>
      </c>
      <c r="I39" s="71">
        <f t="shared" si="2"/>
        <v>0</v>
      </c>
    </row>
    <row r="41" spans="1:11" s="21" customFormat="1" ht="18" x14ac:dyDescent="0.25">
      <c r="A41" s="32" t="s">
        <v>338</v>
      </c>
      <c r="B41" s="33"/>
      <c r="C41" s="33"/>
      <c r="D41" s="33"/>
      <c r="E41" s="33"/>
      <c r="F41" s="33"/>
      <c r="G41" s="33"/>
      <c r="H41" s="33"/>
      <c r="I41" s="33"/>
      <c r="J41" s="33"/>
      <c r="K41" s="20"/>
    </row>
    <row r="42" spans="1:11" x14ac:dyDescent="0.2">
      <c r="A42" s="7" t="s">
        <v>36</v>
      </c>
      <c r="B42" s="126" t="s">
        <v>37</v>
      </c>
      <c r="C42" s="173"/>
      <c r="D42" s="173"/>
      <c r="E42" s="173"/>
      <c r="F42" s="173"/>
      <c r="G42" s="173"/>
      <c r="H42" s="173"/>
      <c r="I42" s="173"/>
      <c r="J42" s="59" t="s">
        <v>38</v>
      </c>
    </row>
    <row r="43" spans="1:11" ht="49.5" customHeight="1" x14ac:dyDescent="0.2">
      <c r="A43" s="16" t="s">
        <v>318</v>
      </c>
      <c r="B43" s="88"/>
      <c r="C43" s="88"/>
      <c r="D43" s="88"/>
      <c r="E43" s="88"/>
      <c r="F43" s="88"/>
      <c r="G43" s="88"/>
      <c r="H43" s="88"/>
      <c r="I43" s="88"/>
      <c r="J43" s="78" t="s">
        <v>326</v>
      </c>
    </row>
    <row r="44" spans="1:11" ht="63" customHeight="1" x14ac:dyDescent="0.2">
      <c r="A44" s="78" t="s">
        <v>319</v>
      </c>
      <c r="B44" s="91">
        <v>1.2350000000000001</v>
      </c>
      <c r="C44" s="91">
        <v>1.2350000000000001</v>
      </c>
      <c r="D44" s="91">
        <v>1.2350000000000001</v>
      </c>
      <c r="E44" s="91">
        <v>1.2350000000000001</v>
      </c>
      <c r="F44" s="91">
        <v>1.2350000000000001</v>
      </c>
      <c r="G44" s="91">
        <v>1.2350000000000001</v>
      </c>
      <c r="H44" s="91">
        <v>1.2350000000000001</v>
      </c>
      <c r="I44" s="91">
        <v>1.2350000000000001</v>
      </c>
      <c r="J44" s="78" t="s">
        <v>291</v>
      </c>
    </row>
    <row r="45" spans="1:11" ht="39" customHeight="1" x14ac:dyDescent="0.2">
      <c r="A45" s="78" t="s">
        <v>320</v>
      </c>
      <c r="B45" s="71">
        <f>B43*B44</f>
        <v>0</v>
      </c>
      <c r="C45" s="71">
        <f t="shared" ref="C45:H45" si="3">C43*C44</f>
        <v>0</v>
      </c>
      <c r="D45" s="71">
        <f t="shared" si="3"/>
        <v>0</v>
      </c>
      <c r="E45" s="71">
        <f t="shared" si="3"/>
        <v>0</v>
      </c>
      <c r="F45" s="71">
        <f t="shared" si="3"/>
        <v>0</v>
      </c>
      <c r="G45" s="71">
        <f t="shared" si="3"/>
        <v>0</v>
      </c>
      <c r="H45" s="71">
        <f t="shared" si="3"/>
        <v>0</v>
      </c>
      <c r="I45" s="71">
        <f>I43*I44</f>
        <v>0</v>
      </c>
      <c r="J45" s="78" t="s">
        <v>360</v>
      </c>
    </row>
    <row r="46" spans="1:11" ht="48.75" customHeight="1" x14ac:dyDescent="0.2">
      <c r="A46" s="78" t="s">
        <v>323</v>
      </c>
      <c r="B46" s="88"/>
      <c r="C46" s="88"/>
      <c r="D46" s="88"/>
      <c r="E46" s="88"/>
      <c r="F46" s="88"/>
      <c r="G46" s="88"/>
      <c r="H46" s="88"/>
      <c r="I46" s="88"/>
      <c r="J46" s="78" t="s">
        <v>328</v>
      </c>
    </row>
    <row r="47" spans="1:11" ht="61.5" customHeight="1" x14ac:dyDescent="0.2">
      <c r="A47" s="78" t="s">
        <v>324</v>
      </c>
      <c r="B47" s="90">
        <v>5.8</v>
      </c>
      <c r="C47" s="90">
        <v>5.8</v>
      </c>
      <c r="D47" s="90">
        <v>5.8</v>
      </c>
      <c r="E47" s="90">
        <v>5.8</v>
      </c>
      <c r="F47" s="90">
        <v>5.8</v>
      </c>
      <c r="G47" s="90">
        <v>5.8</v>
      </c>
      <c r="H47" s="90">
        <v>5.8</v>
      </c>
      <c r="I47" s="90">
        <v>5.8</v>
      </c>
      <c r="J47" s="78" t="s">
        <v>292</v>
      </c>
    </row>
    <row r="48" spans="1:11" ht="39.75" customHeight="1" x14ac:dyDescent="0.2">
      <c r="A48" s="78" t="s">
        <v>325</v>
      </c>
      <c r="B48" s="71">
        <f>B46*B47</f>
        <v>0</v>
      </c>
      <c r="C48" s="71">
        <f t="shared" ref="C48:I48" si="4">C46*C47</f>
        <v>0</v>
      </c>
      <c r="D48" s="71">
        <f t="shared" si="4"/>
        <v>0</v>
      </c>
      <c r="E48" s="71">
        <f t="shared" si="4"/>
        <v>0</v>
      </c>
      <c r="F48" s="71">
        <f t="shared" si="4"/>
        <v>0</v>
      </c>
      <c r="G48" s="71">
        <f t="shared" si="4"/>
        <v>0</v>
      </c>
      <c r="H48" s="71">
        <f t="shared" si="4"/>
        <v>0</v>
      </c>
      <c r="I48" s="71">
        <f t="shared" si="4"/>
        <v>0</v>
      </c>
      <c r="J48" s="78" t="s">
        <v>361</v>
      </c>
    </row>
    <row r="49" spans="1:14" ht="62.25" customHeight="1" x14ac:dyDescent="0.2">
      <c r="A49" s="60" t="s">
        <v>40</v>
      </c>
      <c r="B49" s="55" t="str">
        <f>IFERROR(B45/(B45+B48),"Needs Data")</f>
        <v>Needs Data</v>
      </c>
      <c r="C49" s="55" t="str">
        <f t="shared" ref="C49:I49" si="5">IFERROR(C45/(C45+C48),"Needs Data")</f>
        <v>Needs Data</v>
      </c>
      <c r="D49" s="55" t="str">
        <f t="shared" si="5"/>
        <v>Needs Data</v>
      </c>
      <c r="E49" s="55" t="str">
        <f t="shared" si="5"/>
        <v>Needs Data</v>
      </c>
      <c r="F49" s="55" t="str">
        <f t="shared" si="5"/>
        <v>Needs Data</v>
      </c>
      <c r="G49" s="55" t="str">
        <f t="shared" si="5"/>
        <v>Needs Data</v>
      </c>
      <c r="H49" s="55" t="str">
        <f t="shared" si="5"/>
        <v>Needs Data</v>
      </c>
      <c r="I49" s="55" t="str">
        <f t="shared" si="5"/>
        <v>Needs Data</v>
      </c>
      <c r="J49" s="78" t="s">
        <v>362</v>
      </c>
    </row>
    <row r="50" spans="1:14" ht="51" x14ac:dyDescent="0.2">
      <c r="A50" s="60" t="s">
        <v>41</v>
      </c>
      <c r="B50" s="56" t="str">
        <f>IFERROR(B39*B49,"Needs Data")</f>
        <v>Needs Data</v>
      </c>
      <c r="C50" s="56" t="str">
        <f t="shared" ref="C50:I50" si="6">IFERROR(C39*C49,"Needs Data")</f>
        <v>Needs Data</v>
      </c>
      <c r="D50" s="56" t="str">
        <f t="shared" si="6"/>
        <v>Needs Data</v>
      </c>
      <c r="E50" s="56" t="str">
        <f t="shared" si="6"/>
        <v>Needs Data</v>
      </c>
      <c r="F50" s="56" t="str">
        <f t="shared" si="6"/>
        <v>Needs Data</v>
      </c>
      <c r="G50" s="56" t="str">
        <f t="shared" si="6"/>
        <v>Needs Data</v>
      </c>
      <c r="H50" s="56" t="str">
        <f t="shared" si="6"/>
        <v>Needs Data</v>
      </c>
      <c r="I50" s="56" t="str">
        <f t="shared" si="6"/>
        <v>Needs Data</v>
      </c>
      <c r="J50" s="60" t="s">
        <v>356</v>
      </c>
    </row>
    <row r="51" spans="1:14" ht="38.25" x14ac:dyDescent="0.2">
      <c r="A51" s="22" t="s">
        <v>65</v>
      </c>
      <c r="B51" s="169">
        <f>SUM(B50:I50)</f>
        <v>0</v>
      </c>
      <c r="C51" s="170"/>
      <c r="D51" s="170"/>
      <c r="E51" s="170"/>
      <c r="F51" s="170"/>
      <c r="G51" s="170"/>
      <c r="H51" s="170"/>
      <c r="I51" s="170"/>
      <c r="J51" s="64" t="s">
        <v>299</v>
      </c>
    </row>
    <row r="53" spans="1:14" s="21" customFormat="1" ht="18" x14ac:dyDescent="0.25">
      <c r="A53" s="32" t="s">
        <v>339</v>
      </c>
      <c r="B53" s="33"/>
      <c r="C53" s="33"/>
      <c r="D53" s="33"/>
      <c r="E53" s="33"/>
      <c r="F53" s="33"/>
      <c r="G53" s="33"/>
      <c r="H53" s="33"/>
      <c r="I53" s="33"/>
      <c r="J53" s="33"/>
      <c r="K53" s="34"/>
    </row>
    <row r="54" spans="1:14" x14ac:dyDescent="0.2">
      <c r="A54" s="7" t="s">
        <v>66</v>
      </c>
      <c r="B54" s="164" t="s">
        <v>37</v>
      </c>
      <c r="C54" s="165"/>
      <c r="D54" s="165"/>
      <c r="E54" s="165"/>
      <c r="F54" s="165"/>
      <c r="G54" s="165"/>
      <c r="H54" s="165"/>
      <c r="I54" s="165"/>
      <c r="J54" s="166" t="s">
        <v>38</v>
      </c>
      <c r="K54" s="166"/>
    </row>
    <row r="55" spans="1:14" ht="30.95" customHeight="1" x14ac:dyDescent="0.2">
      <c r="A55" s="60" t="s">
        <v>42</v>
      </c>
      <c r="B55" s="66">
        <v>0.83299999999999996</v>
      </c>
      <c r="C55" s="66">
        <v>0.83299999999999996</v>
      </c>
      <c r="D55" s="66">
        <v>0.83299999999999996</v>
      </c>
      <c r="E55" s="66">
        <v>0.83299999999999996</v>
      </c>
      <c r="F55" s="66">
        <v>0.83299999999999996</v>
      </c>
      <c r="G55" s="66">
        <v>0.83299999999999996</v>
      </c>
      <c r="H55" s="66">
        <v>0.83299999999999996</v>
      </c>
      <c r="I55" s="66">
        <v>0.83299999999999996</v>
      </c>
      <c r="J55" s="112" t="s">
        <v>289</v>
      </c>
      <c r="K55" s="112"/>
    </row>
    <row r="56" spans="1:14" ht="39" customHeight="1" x14ac:dyDescent="0.2">
      <c r="A56" s="60" t="s">
        <v>348</v>
      </c>
      <c r="B56" s="71">
        <f>B43</f>
        <v>0</v>
      </c>
      <c r="C56" s="71">
        <f t="shared" ref="C56:I56" si="7">C43</f>
        <v>0</v>
      </c>
      <c r="D56" s="71">
        <f t="shared" si="7"/>
        <v>0</v>
      </c>
      <c r="E56" s="71">
        <f t="shared" si="7"/>
        <v>0</v>
      </c>
      <c r="F56" s="71">
        <f t="shared" si="7"/>
        <v>0</v>
      </c>
      <c r="G56" s="71">
        <f t="shared" si="7"/>
        <v>0</v>
      </c>
      <c r="H56" s="71">
        <f t="shared" si="7"/>
        <v>0</v>
      </c>
      <c r="I56" s="71">
        <f t="shared" si="7"/>
        <v>0</v>
      </c>
      <c r="J56" s="167" t="s">
        <v>331</v>
      </c>
      <c r="K56" s="168"/>
    </row>
    <row r="57" spans="1:14" ht="24" customHeight="1" x14ac:dyDescent="0.2">
      <c r="A57" s="60" t="s">
        <v>349</v>
      </c>
      <c r="B57" s="71">
        <f>B56*B55</f>
        <v>0</v>
      </c>
      <c r="C57" s="71">
        <f t="shared" ref="C57:I57" si="8">C56*C55</f>
        <v>0</v>
      </c>
      <c r="D57" s="71">
        <f t="shared" si="8"/>
        <v>0</v>
      </c>
      <c r="E57" s="71">
        <f t="shared" si="8"/>
        <v>0</v>
      </c>
      <c r="F57" s="71">
        <f t="shared" si="8"/>
        <v>0</v>
      </c>
      <c r="G57" s="71">
        <f t="shared" si="8"/>
        <v>0</v>
      </c>
      <c r="H57" s="71">
        <f t="shared" si="8"/>
        <v>0</v>
      </c>
      <c r="I57" s="71">
        <f t="shared" si="8"/>
        <v>0</v>
      </c>
      <c r="J57" s="167" t="s">
        <v>357</v>
      </c>
      <c r="K57" s="168"/>
    </row>
    <row r="58" spans="1:14" s="21" customFormat="1" ht="27" customHeight="1" x14ac:dyDescent="0.2">
      <c r="A58" s="22" t="s">
        <v>350</v>
      </c>
      <c r="B58" s="169">
        <f>SUM(B57:I57)</f>
        <v>0</v>
      </c>
      <c r="C58" s="170"/>
      <c r="D58" s="170"/>
      <c r="E58" s="170"/>
      <c r="F58" s="170"/>
      <c r="G58" s="170"/>
      <c r="H58" s="170"/>
      <c r="I58" s="170"/>
      <c r="J58" s="167" t="s">
        <v>358</v>
      </c>
      <c r="K58" s="168"/>
    </row>
    <row r="59" spans="1:14" x14ac:dyDescent="0.2">
      <c r="B59" s="21"/>
      <c r="C59" s="21"/>
      <c r="D59" s="21"/>
      <c r="E59" s="21"/>
      <c r="F59" s="21"/>
      <c r="G59" s="21"/>
    </row>
    <row r="60" spans="1:14" s="21" customFormat="1" ht="18" x14ac:dyDescent="0.25">
      <c r="A60" s="32" t="s">
        <v>340</v>
      </c>
      <c r="B60" s="33"/>
      <c r="C60" s="33"/>
      <c r="D60" s="33"/>
      <c r="E60" s="33"/>
      <c r="F60" s="33"/>
      <c r="G60" s="33"/>
      <c r="H60" s="33"/>
      <c r="I60" s="33"/>
      <c r="J60" s="33"/>
      <c r="K60" s="20"/>
    </row>
    <row r="61" spans="1:14" x14ac:dyDescent="0.2">
      <c r="A61" s="2" t="s">
        <v>36</v>
      </c>
      <c r="B61" s="156" t="s">
        <v>46</v>
      </c>
      <c r="C61" s="157"/>
      <c r="D61" s="157"/>
      <c r="E61" s="157"/>
      <c r="F61" s="157"/>
      <c r="G61" s="157"/>
      <c r="H61" s="157"/>
      <c r="I61" s="157"/>
      <c r="J61" s="59" t="s">
        <v>47</v>
      </c>
      <c r="K61" s="3"/>
    </row>
    <row r="62" spans="1:14" ht="108.75" customHeight="1" x14ac:dyDescent="0.2">
      <c r="A62" s="60" t="s">
        <v>297</v>
      </c>
      <c r="B62" s="97" t="str">
        <f>IFERROR(B50/(B57*'Instructions &amp; Reference Data'!$E$70),"Needs Data")</f>
        <v>Needs Data</v>
      </c>
      <c r="C62" s="97" t="str">
        <f>IFERROR(C50/(C57*'Instructions &amp; Reference Data'!$E$70),"Needs Data")</f>
        <v>Needs Data</v>
      </c>
      <c r="D62" s="97" t="str">
        <f>IFERROR(D50/(D57*'Instructions &amp; Reference Data'!$E$70),"Needs Data")</f>
        <v>Needs Data</v>
      </c>
      <c r="E62" s="97" t="str">
        <f>IFERROR(E50/(E57*'Instructions &amp; Reference Data'!$E$70),"Needs Data")</f>
        <v>Needs Data</v>
      </c>
      <c r="F62" s="97" t="str">
        <f>IFERROR(F50/(F57*'Instructions &amp; Reference Data'!$E$70),"Needs Data")</f>
        <v>Needs Data</v>
      </c>
      <c r="G62" s="97" t="str">
        <f>IFERROR(G50/(G57*'Instructions &amp; Reference Data'!$E$70),"Needs Data")</f>
        <v>Needs Data</v>
      </c>
      <c r="H62" s="97" t="str">
        <f>IFERROR(H50/(H57*'Instructions &amp; Reference Data'!$E$70),"Needs Data")</f>
        <v>Needs Data</v>
      </c>
      <c r="I62" s="97" t="str">
        <f>IFERROR(I50/(I57*'Instructions &amp; Reference Data'!$E$70),"Needs Data")</f>
        <v>Needs Data</v>
      </c>
      <c r="J62" s="64" t="s">
        <v>300</v>
      </c>
      <c r="K62" s="3"/>
    </row>
    <row r="63" spans="1:14" ht="103.5" customHeight="1" x14ac:dyDescent="0.2">
      <c r="A63" s="60" t="s">
        <v>298</v>
      </c>
      <c r="B63" s="158" t="str">
        <f>IFERROR(B51/(B58*'Instructions &amp; Reference Data'!$E$70),"Needs Data")</f>
        <v>Needs Data</v>
      </c>
      <c r="C63" s="159"/>
      <c r="D63" s="159"/>
      <c r="E63" s="159"/>
      <c r="F63" s="159"/>
      <c r="G63" s="159"/>
      <c r="H63" s="159"/>
      <c r="I63" s="159"/>
      <c r="J63" s="64" t="s">
        <v>301</v>
      </c>
      <c r="K63" s="3"/>
    </row>
    <row r="64" spans="1:14" ht="15" x14ac:dyDescent="0.25">
      <c r="J64" s="5"/>
      <c r="K64" s="52"/>
      <c r="L64" s="5"/>
      <c r="M64" s="5"/>
      <c r="N64" s="5"/>
    </row>
    <row r="65" spans="10:14" ht="15" x14ac:dyDescent="0.25">
      <c r="J65" s="5"/>
      <c r="K65" s="5"/>
      <c r="L65" s="5"/>
      <c r="M65" s="5"/>
      <c r="N65" s="5"/>
    </row>
    <row r="66" spans="10:14" ht="15" x14ac:dyDescent="0.25">
      <c r="J66" s="5"/>
      <c r="K66" s="5"/>
      <c r="L66" s="5"/>
      <c r="M66" s="5"/>
      <c r="N66" s="5"/>
    </row>
  </sheetData>
  <mergeCells count="15">
    <mergeCell ref="B61:I61"/>
    <mergeCell ref="B63:I63"/>
    <mergeCell ref="B58:I58"/>
    <mergeCell ref="J58:K58"/>
    <mergeCell ref="A1:K1"/>
    <mergeCell ref="B3:I3"/>
    <mergeCell ref="B20:I20"/>
    <mergeCell ref="B29:I29"/>
    <mergeCell ref="B42:I42"/>
    <mergeCell ref="B51:I51"/>
    <mergeCell ref="B54:I54"/>
    <mergeCell ref="J54:K54"/>
    <mergeCell ref="J55:K55"/>
    <mergeCell ref="J56:K56"/>
    <mergeCell ref="J57:K57"/>
  </mergeCells>
  <pageMargins left="0.7" right="0.7" top="0.75" bottom="0.75" header="0.3" footer="0.3"/>
  <pageSetup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B3ECF6-6220-4BE7-8F54-A02F39C4F0BD}">
  <sheetPr>
    <tabColor theme="9"/>
  </sheetPr>
  <dimension ref="A1:N13"/>
  <sheetViews>
    <sheetView zoomScaleNormal="100" workbookViewId="0"/>
  </sheetViews>
  <sheetFormatPr defaultColWidth="8.5703125" defaultRowHeight="12.75" x14ac:dyDescent="0.2"/>
  <cols>
    <col min="1" max="1" width="48.140625" style="1" customWidth="1"/>
    <col min="2" max="2" width="19.140625" style="3" bestFit="1" customWidth="1"/>
    <col min="3" max="4" width="17.85546875" style="3" customWidth="1"/>
    <col min="5" max="5" width="16.42578125" style="3" bestFit="1" customWidth="1"/>
    <col min="6" max="9" width="17.5703125" style="3" customWidth="1"/>
    <col min="10" max="10" width="45" style="3" customWidth="1"/>
    <col min="11" max="11" width="59.42578125" style="1" customWidth="1"/>
    <col min="12" max="12" width="8.5703125" style="3"/>
    <col min="13" max="13" width="25.5703125" style="3" bestFit="1" customWidth="1"/>
    <col min="14" max="16384" width="8.5703125" style="3"/>
  </cols>
  <sheetData>
    <row r="1" spans="1:14" ht="15" x14ac:dyDescent="0.25">
      <c r="A1" s="77"/>
      <c r="J1" s="5"/>
      <c r="K1" s="5"/>
      <c r="L1" s="5"/>
      <c r="M1" s="5"/>
      <c r="N1" s="5"/>
    </row>
    <row r="2" spans="1:14" s="21" customFormat="1" ht="18" x14ac:dyDescent="0.25">
      <c r="A2" s="30" t="s">
        <v>48</v>
      </c>
      <c r="B2" s="31"/>
      <c r="C2" s="31"/>
      <c r="D2" s="31"/>
      <c r="E2" s="31"/>
      <c r="F2" s="31"/>
      <c r="G2" s="3"/>
      <c r="H2" s="3"/>
      <c r="I2" s="3"/>
      <c r="K2" s="20"/>
    </row>
    <row r="3" spans="1:14" ht="12.6" customHeight="1" x14ac:dyDescent="0.2">
      <c r="A3" s="112" t="s">
        <v>380</v>
      </c>
      <c r="B3" s="112"/>
      <c r="C3" s="112"/>
      <c r="D3" s="112"/>
      <c r="E3" s="112"/>
      <c r="F3" s="112"/>
      <c r="J3" s="27"/>
    </row>
    <row r="4" spans="1:14" ht="12.6" customHeight="1" x14ac:dyDescent="0.2">
      <c r="A4" s="112"/>
      <c r="B4" s="112"/>
      <c r="C4" s="112"/>
      <c r="D4" s="112"/>
      <c r="E4" s="112"/>
      <c r="F4" s="112"/>
    </row>
    <row r="5" spans="1:14" x14ac:dyDescent="0.2">
      <c r="A5" s="29" t="s">
        <v>50</v>
      </c>
      <c r="B5" s="62" t="s">
        <v>51</v>
      </c>
      <c r="C5" s="166" t="s">
        <v>38</v>
      </c>
      <c r="D5" s="166"/>
      <c r="E5" s="166"/>
      <c r="F5" s="166"/>
      <c r="G5" s="1"/>
      <c r="K5" s="3"/>
    </row>
    <row r="6" spans="1:14" ht="37.5" customHeight="1" x14ac:dyDescent="0.2">
      <c r="A6" s="60" t="s">
        <v>305</v>
      </c>
      <c r="B6" s="67">
        <f>SUM('G&amp;B GHGRP Facilities'!B27:I27,'G&amp;B Non-GHGRP Facilities'!B39:I39)</f>
        <v>0</v>
      </c>
      <c r="C6" s="175" t="s">
        <v>311</v>
      </c>
      <c r="D6" s="175"/>
      <c r="E6" s="175"/>
      <c r="F6" s="175"/>
      <c r="G6" s="1"/>
      <c r="K6" s="3"/>
    </row>
    <row r="7" spans="1:14" ht="42" customHeight="1" x14ac:dyDescent="0.2">
      <c r="A7" s="60" t="s">
        <v>321</v>
      </c>
      <c r="B7" s="67">
        <f>SUM('G&amp;B GHGRP Facilities'!B31:I31,'G&amp;B Non-GHGRP Facilities'!B43:I43)</f>
        <v>0</v>
      </c>
      <c r="C7" s="174" t="s">
        <v>312</v>
      </c>
      <c r="D7" s="174"/>
      <c r="E7" s="174"/>
      <c r="F7" s="174"/>
      <c r="G7" s="1"/>
      <c r="K7" s="3"/>
    </row>
    <row r="8" spans="1:14" ht="30" customHeight="1" x14ac:dyDescent="0.2">
      <c r="A8" s="60" t="s">
        <v>322</v>
      </c>
      <c r="B8" s="57" t="str">
        <f>IFERROR(SUM(SUMPRODUCT('G&amp;B GHGRP Facilities'!B31:I31,'G&amp;B GHGRP Facilities'!B32:I32),SUMPRODUCT('G&amp;B Non-GHGRP Facilities'!B43:I43,'G&amp;B Non-GHGRP Facilities'!B44:I44))/SUM('G&amp;B GHGRP Facilities'!B31:I31,'G&amp;B Non-GHGRP Facilities'!B43:I43),"Needs Data")</f>
        <v>Needs Data</v>
      </c>
      <c r="C8" s="174" t="s">
        <v>313</v>
      </c>
      <c r="D8" s="174"/>
      <c r="E8" s="174"/>
      <c r="F8" s="174"/>
      <c r="G8" s="1"/>
      <c r="K8" s="3"/>
    </row>
    <row r="9" spans="1:14" ht="34.5" customHeight="1" x14ac:dyDescent="0.2">
      <c r="A9" s="60" t="s">
        <v>306</v>
      </c>
      <c r="B9" s="58" t="str">
        <f>IFERROR(SUM(SUMPRODUCT('G&amp;B GHGRP Facilities'!B43:I43,'G&amp;B GHGRP Facilities'!B44:I44),SUMPRODUCT('G&amp;B Non-GHGRP Facilities'!B55:I55,'G&amp;B Non-GHGRP Facilities'!B56:I56))/SUM('G&amp;B GHGRP Facilities'!B44:I44,'G&amp;B Non-GHGRP Facilities'!B56:I56),"Needs Data")</f>
        <v>Needs Data</v>
      </c>
      <c r="C9" s="174" t="s">
        <v>314</v>
      </c>
      <c r="D9" s="174"/>
      <c r="E9" s="174"/>
      <c r="F9" s="174"/>
      <c r="G9" s="1"/>
      <c r="K9" s="3"/>
    </row>
    <row r="10" spans="1:14" ht="36.75" customHeight="1" x14ac:dyDescent="0.2">
      <c r="A10" s="60" t="s">
        <v>307</v>
      </c>
      <c r="B10" s="67">
        <f>SUM('G&amp;B GHGRP Facilities'!B34:I34,'G&amp;B Non-GHGRP Facilities'!B46:I46)</f>
        <v>0</v>
      </c>
      <c r="C10" s="174" t="s">
        <v>315</v>
      </c>
      <c r="D10" s="174"/>
      <c r="E10" s="174"/>
      <c r="F10" s="174"/>
      <c r="G10" s="1"/>
      <c r="K10" s="3"/>
    </row>
    <row r="11" spans="1:14" ht="38.25" customHeight="1" x14ac:dyDescent="0.2">
      <c r="A11" s="60" t="s">
        <v>308</v>
      </c>
      <c r="B11" s="67" t="str">
        <f>IF(SUM('G&amp;B GHGRP Facilities'!B34:I34,'G&amp;B Non-GHGRP Facilities'!B46:I46)=0,"No Liquids",IFERROR(SUM(SUMPRODUCT('G&amp;B GHGRP Facilities'!B34:I34,'G&amp;B GHGRP Facilities'!B35:I35),SUMPRODUCT('G&amp;B Non-GHGRP Facilities'!B46:I46,'G&amp;B Non-GHGRP Facilities'!B47:I47))/SUM('G&amp;B GHGRP Facilities'!B34:I34,'G&amp;B Non-GHGRP Facilities'!B46:I46),"Needs Data"))</f>
        <v>No Liquids</v>
      </c>
      <c r="C11" s="174" t="s">
        <v>359</v>
      </c>
      <c r="D11" s="174"/>
      <c r="E11" s="174"/>
      <c r="F11" s="174"/>
      <c r="G11" s="1"/>
      <c r="K11" s="3"/>
    </row>
    <row r="12" spans="1:14" ht="66.599999999999994" customHeight="1" x14ac:dyDescent="0.2">
      <c r="A12" s="60" t="s">
        <v>309</v>
      </c>
      <c r="B12" s="54" t="str">
        <f>IFERROR((B7*B8)/(B7*B8+IFERROR(B10*B11,0)),"Needs Data")</f>
        <v>Needs Data</v>
      </c>
      <c r="C12" s="174" t="s">
        <v>388</v>
      </c>
      <c r="D12" s="174"/>
      <c r="E12" s="174"/>
      <c r="F12" s="174"/>
      <c r="G12" s="1"/>
      <c r="K12" s="3"/>
    </row>
    <row r="13" spans="1:14" ht="48" customHeight="1" x14ac:dyDescent="0.2">
      <c r="A13" s="60" t="s">
        <v>310</v>
      </c>
      <c r="B13" s="98" t="str">
        <f>IFERROR(SUM('G&amp;B GHGRP Facilities'!B39:I39,'G&amp;B Non-GHGRP Facilities'!B51:I51)/(SUM('G&amp;B GHGRP Facilities'!B46:I46,'G&amp;B Non-GHGRP Facilities'!B58:I58)*'Instructions &amp; Reference Data'!E70),"Needs Data")</f>
        <v>Needs Data</v>
      </c>
      <c r="C13" s="174" t="s">
        <v>316</v>
      </c>
      <c r="D13" s="174"/>
      <c r="E13" s="174"/>
      <c r="F13" s="174"/>
      <c r="G13" s="1"/>
      <c r="K13" s="3"/>
    </row>
  </sheetData>
  <mergeCells count="10">
    <mergeCell ref="C12:F12"/>
    <mergeCell ref="C13:F13"/>
    <mergeCell ref="C5:F5"/>
    <mergeCell ref="A3:F4"/>
    <mergeCell ref="C6:F6"/>
    <mergeCell ref="C7:F7"/>
    <mergeCell ref="C8:F8"/>
    <mergeCell ref="C9:F9"/>
    <mergeCell ref="C10:F10"/>
    <mergeCell ref="C11:F11"/>
  </mergeCells>
  <pageMargins left="0.7" right="0.7" top="0.75" bottom="0.75" header="0.3" footer="0.3"/>
  <pageSetup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61"/>
  <sheetViews>
    <sheetView zoomScale="80" zoomScaleNormal="80" workbookViewId="0">
      <selection sqref="A1:G1"/>
    </sheetView>
  </sheetViews>
  <sheetFormatPr defaultColWidth="8.5703125" defaultRowHeight="12.75" x14ac:dyDescent="0.2"/>
  <cols>
    <col min="1" max="1" width="48.140625" style="1" customWidth="1"/>
    <col min="2" max="2" width="17.5703125" style="3" bestFit="1" customWidth="1"/>
    <col min="3" max="5" width="17.5703125" style="3" customWidth="1"/>
    <col min="6" max="6" width="43.85546875" style="3" customWidth="1"/>
    <col min="7" max="7" width="59.42578125" style="1" customWidth="1"/>
    <col min="8" max="16384" width="8.5703125" style="3"/>
  </cols>
  <sheetData>
    <row r="1" spans="1:7" ht="74.25" customHeight="1" x14ac:dyDescent="0.25">
      <c r="A1" s="183" t="s">
        <v>70</v>
      </c>
      <c r="B1" s="183"/>
      <c r="C1" s="183"/>
      <c r="D1" s="183"/>
      <c r="E1" s="183"/>
      <c r="F1" s="183"/>
      <c r="G1" s="184"/>
    </row>
    <row r="2" spans="1:7" s="28" customFormat="1" ht="18" x14ac:dyDescent="0.25">
      <c r="A2" s="32" t="s">
        <v>71</v>
      </c>
      <c r="B2" s="36"/>
      <c r="C2" s="36"/>
      <c r="D2" s="36"/>
      <c r="E2" s="36"/>
      <c r="F2" s="37"/>
      <c r="G2" s="38"/>
    </row>
    <row r="3" spans="1:7" s="4" customFormat="1" x14ac:dyDescent="0.2">
      <c r="A3" s="7" t="s">
        <v>0</v>
      </c>
      <c r="B3" s="126" t="s">
        <v>72</v>
      </c>
      <c r="C3" s="173"/>
      <c r="D3" s="173"/>
      <c r="E3" s="127"/>
      <c r="F3" s="47" t="s">
        <v>1</v>
      </c>
      <c r="G3" s="7" t="s">
        <v>2</v>
      </c>
    </row>
    <row r="4" spans="1:7" s="4" customFormat="1" x14ac:dyDescent="0.2">
      <c r="A4" s="7"/>
      <c r="B4" s="47" t="s">
        <v>73</v>
      </c>
      <c r="C4" s="47" t="s">
        <v>73</v>
      </c>
      <c r="D4" s="47" t="s">
        <v>73</v>
      </c>
      <c r="E4" s="47" t="s">
        <v>73</v>
      </c>
      <c r="F4" s="47"/>
      <c r="G4" s="7"/>
    </row>
    <row r="5" spans="1:7" ht="137.25" customHeight="1" x14ac:dyDescent="0.2">
      <c r="A5" s="50" t="s">
        <v>54</v>
      </c>
      <c r="B5" s="10"/>
      <c r="C5" s="10"/>
      <c r="D5" s="10"/>
      <c r="E5" s="10"/>
      <c r="F5" s="15" t="s">
        <v>55</v>
      </c>
      <c r="G5" s="9" t="s">
        <v>56</v>
      </c>
    </row>
    <row r="6" spans="1:7" ht="121.5" customHeight="1" x14ac:dyDescent="0.2">
      <c r="A6" s="50" t="s">
        <v>3</v>
      </c>
      <c r="B6" s="10"/>
      <c r="C6" s="10"/>
      <c r="D6" s="10"/>
      <c r="E6" s="10"/>
      <c r="F6" s="9" t="s">
        <v>74</v>
      </c>
      <c r="G6" s="9" t="s">
        <v>75</v>
      </c>
    </row>
    <row r="7" spans="1:7" ht="233.25" customHeight="1" x14ac:dyDescent="0.2">
      <c r="A7" s="50" t="s">
        <v>76</v>
      </c>
      <c r="B7" s="10"/>
      <c r="C7" s="10"/>
      <c r="D7" s="10"/>
      <c r="E7" s="10"/>
      <c r="F7" s="15" t="s">
        <v>77</v>
      </c>
      <c r="G7" s="9" t="s">
        <v>78</v>
      </c>
    </row>
    <row r="8" spans="1:7" ht="248.25" customHeight="1" x14ac:dyDescent="0.2">
      <c r="A8" s="50" t="s">
        <v>9</v>
      </c>
      <c r="B8" s="10"/>
      <c r="C8" s="10"/>
      <c r="D8" s="10"/>
      <c r="E8" s="10"/>
      <c r="F8" s="15" t="s">
        <v>79</v>
      </c>
      <c r="G8" s="9" t="s">
        <v>80</v>
      </c>
    </row>
    <row r="9" spans="1:7" ht="73.5" customHeight="1" x14ac:dyDescent="0.2">
      <c r="A9" s="50" t="s">
        <v>12</v>
      </c>
      <c r="B9" s="10"/>
      <c r="C9" s="10"/>
      <c r="D9" s="10"/>
      <c r="E9" s="10"/>
      <c r="F9" s="9" t="s">
        <v>13</v>
      </c>
      <c r="G9" s="9" t="s">
        <v>14</v>
      </c>
    </row>
    <row r="10" spans="1:7" ht="36" customHeight="1" x14ac:dyDescent="0.2">
      <c r="A10" s="50" t="s">
        <v>15</v>
      </c>
      <c r="B10" s="10"/>
      <c r="C10" s="10"/>
      <c r="D10" s="10"/>
      <c r="E10" s="10"/>
      <c r="F10" s="9" t="s">
        <v>16</v>
      </c>
      <c r="G10" s="9" t="s">
        <v>17</v>
      </c>
    </row>
    <row r="11" spans="1:7" ht="110.25" customHeight="1" x14ac:dyDescent="0.2">
      <c r="A11" s="50" t="s">
        <v>18</v>
      </c>
      <c r="B11" s="10"/>
      <c r="C11" s="10"/>
      <c r="D11" s="10"/>
      <c r="E11" s="10"/>
      <c r="F11" s="9" t="s">
        <v>19</v>
      </c>
      <c r="G11" s="9" t="s">
        <v>81</v>
      </c>
    </row>
    <row r="12" spans="1:7" ht="51.75" customHeight="1" x14ac:dyDescent="0.2">
      <c r="A12" s="50" t="s">
        <v>21</v>
      </c>
      <c r="B12" s="10"/>
      <c r="C12" s="10"/>
      <c r="D12" s="10"/>
      <c r="E12" s="10"/>
      <c r="F12" s="9" t="s">
        <v>22</v>
      </c>
      <c r="G12" s="9" t="s">
        <v>23</v>
      </c>
    </row>
    <row r="13" spans="1:7" ht="90.75" customHeight="1" x14ac:dyDescent="0.2">
      <c r="A13" s="50" t="s">
        <v>24</v>
      </c>
      <c r="B13" s="10"/>
      <c r="C13" s="10"/>
      <c r="D13" s="10"/>
      <c r="E13" s="10"/>
      <c r="F13" s="9" t="s">
        <v>25</v>
      </c>
      <c r="G13" s="9" t="s">
        <v>82</v>
      </c>
    </row>
    <row r="14" spans="1:7" x14ac:dyDescent="0.2">
      <c r="A14" s="7" t="s">
        <v>30</v>
      </c>
      <c r="B14" s="10"/>
      <c r="C14" s="10"/>
      <c r="D14" s="10"/>
      <c r="E14" s="10"/>
    </row>
    <row r="15" spans="1:7" x14ac:dyDescent="0.2">
      <c r="G15" s="6"/>
    </row>
    <row r="16" spans="1:7" s="21" customFormat="1" ht="18" x14ac:dyDescent="0.25">
      <c r="A16" s="32" t="s">
        <v>83</v>
      </c>
      <c r="B16" s="35"/>
      <c r="C16" s="35"/>
      <c r="D16" s="35"/>
      <c r="E16" s="35"/>
      <c r="F16" s="33"/>
      <c r="G16" s="34"/>
    </row>
    <row r="17" spans="1:7" s="4" customFormat="1" x14ac:dyDescent="0.2">
      <c r="A17" s="7" t="s">
        <v>0</v>
      </c>
      <c r="B17" s="126" t="s">
        <v>72</v>
      </c>
      <c r="C17" s="173"/>
      <c r="D17" s="173"/>
      <c r="E17" s="127"/>
      <c r="F17" s="47" t="s">
        <v>34</v>
      </c>
      <c r="G17" s="7" t="s">
        <v>31</v>
      </c>
    </row>
    <row r="18" spans="1:7" ht="39.75" customHeight="1" x14ac:dyDescent="0.2">
      <c r="A18" s="50" t="s">
        <v>84</v>
      </c>
      <c r="B18" s="10"/>
      <c r="C18" s="10"/>
      <c r="D18" s="10"/>
      <c r="E18" s="10"/>
      <c r="F18" s="25" t="s">
        <v>85</v>
      </c>
      <c r="G18" s="50" t="s">
        <v>86</v>
      </c>
    </row>
    <row r="19" spans="1:7" x14ac:dyDescent="0.2">
      <c r="A19" s="7" t="s">
        <v>35</v>
      </c>
      <c r="B19" s="10"/>
      <c r="C19" s="10"/>
      <c r="D19" s="10"/>
      <c r="E19" s="10"/>
    </row>
    <row r="21" spans="1:7" s="21" customFormat="1" ht="18" x14ac:dyDescent="0.25">
      <c r="A21" s="32" t="s">
        <v>87</v>
      </c>
      <c r="B21" s="33"/>
      <c r="C21" s="33"/>
      <c r="D21" s="33"/>
      <c r="E21" s="33"/>
      <c r="G21" s="20"/>
    </row>
    <row r="22" spans="1:7" ht="25.5" x14ac:dyDescent="0.2">
      <c r="A22" s="7" t="s">
        <v>88</v>
      </c>
      <c r="B22" s="10"/>
      <c r="C22" s="10"/>
      <c r="D22" s="10"/>
      <c r="E22" s="10"/>
    </row>
    <row r="24" spans="1:7" s="21" customFormat="1" ht="18" x14ac:dyDescent="0.25">
      <c r="A24" s="32" t="s">
        <v>89</v>
      </c>
      <c r="B24" s="33"/>
      <c r="C24" s="33"/>
      <c r="D24" s="33"/>
      <c r="E24" s="33"/>
      <c r="F24" s="33"/>
      <c r="G24" s="20"/>
    </row>
    <row r="25" spans="1:7" x14ac:dyDescent="0.2">
      <c r="A25" s="7" t="s">
        <v>36</v>
      </c>
      <c r="B25" s="126" t="s">
        <v>37</v>
      </c>
      <c r="C25" s="173"/>
      <c r="D25" s="173"/>
      <c r="E25" s="127"/>
      <c r="F25" s="47" t="s">
        <v>38</v>
      </c>
    </row>
    <row r="26" spans="1:7" ht="51.75" customHeight="1" x14ac:dyDescent="0.2">
      <c r="A26" s="16" t="s">
        <v>90</v>
      </c>
      <c r="B26" s="11"/>
      <c r="C26" s="11"/>
      <c r="D26" s="11"/>
      <c r="E26" s="11"/>
      <c r="F26" s="50" t="s">
        <v>91</v>
      </c>
    </row>
    <row r="27" spans="1:7" ht="69" customHeight="1" x14ac:dyDescent="0.2">
      <c r="A27" s="50" t="s">
        <v>92</v>
      </c>
      <c r="B27" s="11"/>
      <c r="C27" s="11"/>
      <c r="D27" s="11"/>
      <c r="E27" s="11"/>
      <c r="F27" s="50" t="s">
        <v>39</v>
      </c>
    </row>
    <row r="28" spans="1:7" ht="39" customHeight="1" x14ac:dyDescent="0.2">
      <c r="A28" s="50" t="s">
        <v>93</v>
      </c>
      <c r="B28" s="11"/>
      <c r="C28" s="11"/>
      <c r="D28" s="11"/>
      <c r="E28" s="11"/>
      <c r="F28" s="50" t="s">
        <v>94</v>
      </c>
    </row>
    <row r="29" spans="1:7" ht="51.75" customHeight="1" x14ac:dyDescent="0.2">
      <c r="A29" s="50" t="s">
        <v>95</v>
      </c>
      <c r="B29" s="11"/>
      <c r="C29" s="11"/>
      <c r="D29" s="11"/>
      <c r="E29" s="11"/>
      <c r="F29" s="50" t="s">
        <v>96</v>
      </c>
    </row>
    <row r="30" spans="1:7" ht="72" customHeight="1" x14ac:dyDescent="0.2">
      <c r="A30" s="50" t="s">
        <v>97</v>
      </c>
      <c r="B30" s="11"/>
      <c r="C30" s="11"/>
      <c r="D30" s="11"/>
      <c r="E30" s="11"/>
      <c r="F30" s="50" t="s">
        <v>98</v>
      </c>
    </row>
    <row r="31" spans="1:7" ht="40.5" customHeight="1" x14ac:dyDescent="0.2">
      <c r="A31" s="50" t="s">
        <v>99</v>
      </c>
      <c r="B31" s="11"/>
      <c r="C31" s="11"/>
      <c r="D31" s="11"/>
      <c r="E31" s="11"/>
      <c r="F31" s="50" t="s">
        <v>100</v>
      </c>
    </row>
    <row r="32" spans="1:7" ht="66" customHeight="1" x14ac:dyDescent="0.2">
      <c r="A32" s="50" t="s">
        <v>40</v>
      </c>
      <c r="B32" s="11"/>
      <c r="C32" s="11"/>
      <c r="D32" s="11"/>
      <c r="E32" s="11"/>
      <c r="F32" s="50" t="s">
        <v>101</v>
      </c>
    </row>
    <row r="33" spans="1:10" ht="36.75" customHeight="1" x14ac:dyDescent="0.2">
      <c r="A33" s="50" t="s">
        <v>41</v>
      </c>
      <c r="B33" s="11"/>
      <c r="C33" s="11"/>
      <c r="D33" s="11"/>
      <c r="E33" s="11"/>
      <c r="F33" s="50" t="s">
        <v>102</v>
      </c>
    </row>
    <row r="34" spans="1:10" ht="49.5" customHeight="1" x14ac:dyDescent="0.2">
      <c r="A34" s="22" t="s">
        <v>103</v>
      </c>
      <c r="B34" s="177"/>
      <c r="C34" s="178"/>
      <c r="D34" s="178"/>
      <c r="E34" s="179"/>
      <c r="F34" s="50" t="s">
        <v>104</v>
      </c>
    </row>
    <row r="36" spans="1:10" s="21" customFormat="1" ht="18" x14ac:dyDescent="0.25">
      <c r="A36" s="32" t="s">
        <v>105</v>
      </c>
      <c r="B36" s="33"/>
      <c r="C36" s="33"/>
      <c r="D36" s="33"/>
      <c r="E36" s="33"/>
      <c r="F36" s="33"/>
      <c r="G36" s="34"/>
    </row>
    <row r="37" spans="1:10" x14ac:dyDescent="0.2">
      <c r="A37" s="7" t="s">
        <v>106</v>
      </c>
      <c r="B37" s="164" t="s">
        <v>37</v>
      </c>
      <c r="C37" s="165"/>
      <c r="D37" s="165"/>
      <c r="E37" s="185"/>
      <c r="F37" s="186" t="s">
        <v>38</v>
      </c>
      <c r="G37" s="187"/>
    </row>
    <row r="38" spans="1:10" ht="39" customHeight="1" x14ac:dyDescent="0.2">
      <c r="A38" s="50" t="s">
        <v>42</v>
      </c>
      <c r="B38" s="11"/>
      <c r="C38" s="11"/>
      <c r="D38" s="11"/>
      <c r="E38" s="11"/>
      <c r="F38" s="167" t="s">
        <v>107</v>
      </c>
      <c r="G38" s="168"/>
    </row>
    <row r="39" spans="1:10" ht="36" customHeight="1" x14ac:dyDescent="0.2">
      <c r="A39" s="50" t="s">
        <v>43</v>
      </c>
      <c r="B39" s="11"/>
      <c r="C39" s="11"/>
      <c r="D39" s="11"/>
      <c r="E39" s="11"/>
      <c r="F39" s="167" t="s">
        <v>108</v>
      </c>
      <c r="G39" s="168"/>
    </row>
    <row r="40" spans="1:10" ht="24.75" customHeight="1" x14ac:dyDescent="0.2">
      <c r="A40" s="50" t="s">
        <v>44</v>
      </c>
      <c r="B40" s="11"/>
      <c r="C40" s="11"/>
      <c r="D40" s="11"/>
      <c r="E40" s="11"/>
      <c r="F40" s="167" t="s">
        <v>109</v>
      </c>
      <c r="G40" s="168"/>
    </row>
    <row r="41" spans="1:10" ht="23.25" customHeight="1" x14ac:dyDescent="0.2">
      <c r="A41" s="22" t="s">
        <v>45</v>
      </c>
      <c r="B41" s="177"/>
      <c r="C41" s="178"/>
      <c r="D41" s="178"/>
      <c r="E41" s="179"/>
      <c r="F41" s="167" t="s">
        <v>110</v>
      </c>
      <c r="G41" s="168"/>
    </row>
    <row r="43" spans="1:10" s="21" customFormat="1" ht="18" x14ac:dyDescent="0.25">
      <c r="A43" s="32" t="s">
        <v>111</v>
      </c>
      <c r="B43" s="33"/>
      <c r="C43" s="33"/>
      <c r="D43" s="33"/>
      <c r="E43" s="33"/>
      <c r="F43" s="13"/>
      <c r="G43" s="12"/>
    </row>
    <row r="44" spans="1:10" ht="15" x14ac:dyDescent="0.25">
      <c r="A44" s="2" t="s">
        <v>36</v>
      </c>
      <c r="B44" s="156" t="s">
        <v>46</v>
      </c>
      <c r="C44" s="157"/>
      <c r="D44" s="157"/>
      <c r="E44" s="157"/>
      <c r="F44" s="166" t="s">
        <v>47</v>
      </c>
      <c r="G44" s="176"/>
    </row>
    <row r="45" spans="1:10" ht="78.75" customHeight="1" x14ac:dyDescent="0.25">
      <c r="A45" s="50" t="s">
        <v>112</v>
      </c>
      <c r="B45" s="11"/>
      <c r="C45" s="11"/>
      <c r="D45" s="11"/>
      <c r="E45" s="49"/>
      <c r="F45" s="113" t="s">
        <v>113</v>
      </c>
      <c r="G45" s="176"/>
    </row>
    <row r="46" spans="1:10" ht="67.5" customHeight="1" x14ac:dyDescent="0.25">
      <c r="A46" s="50" t="s">
        <v>114</v>
      </c>
      <c r="B46" s="177"/>
      <c r="C46" s="178"/>
      <c r="D46" s="178"/>
      <c r="E46" s="178"/>
      <c r="F46" s="113" t="s">
        <v>115</v>
      </c>
      <c r="G46" s="176"/>
    </row>
    <row r="47" spans="1:10" ht="15" x14ac:dyDescent="0.25">
      <c r="F47" s="5"/>
      <c r="G47" s="5"/>
      <c r="H47" s="5"/>
      <c r="I47" s="5"/>
      <c r="J47" s="5"/>
    </row>
    <row r="48" spans="1:10" ht="15" x14ac:dyDescent="0.25">
      <c r="F48" s="5"/>
      <c r="G48" s="5"/>
      <c r="H48" s="5"/>
      <c r="I48" s="5"/>
      <c r="J48" s="5"/>
    </row>
    <row r="49" spans="1:10" ht="15" x14ac:dyDescent="0.25">
      <c r="F49" s="5"/>
      <c r="G49" s="5"/>
      <c r="H49" s="5"/>
      <c r="I49" s="5"/>
      <c r="J49" s="5"/>
    </row>
    <row r="50" spans="1:10" s="21" customFormat="1" ht="18" x14ac:dyDescent="0.25">
      <c r="A50" s="30" t="s">
        <v>48</v>
      </c>
      <c r="B50" s="31"/>
      <c r="C50" s="31"/>
      <c r="D50" s="31"/>
      <c r="E50" s="31"/>
      <c r="G50" s="20"/>
    </row>
    <row r="51" spans="1:10" ht="17.25" customHeight="1" x14ac:dyDescent="0.2">
      <c r="A51" s="112" t="s">
        <v>49</v>
      </c>
      <c r="B51" s="112"/>
      <c r="C51" s="112"/>
      <c r="D51" s="112"/>
      <c r="E51" s="112"/>
      <c r="F51" s="27"/>
    </row>
    <row r="52" spans="1:10" ht="16.5" customHeight="1" x14ac:dyDescent="0.2">
      <c r="A52" s="112"/>
      <c r="B52" s="112"/>
      <c r="C52" s="112"/>
      <c r="D52" s="112"/>
      <c r="E52" s="112"/>
    </row>
    <row r="53" spans="1:10" x14ac:dyDescent="0.2">
      <c r="A53" s="7" t="s">
        <v>50</v>
      </c>
      <c r="B53" s="48" t="s">
        <v>51</v>
      </c>
      <c r="C53" s="180" t="s">
        <v>38</v>
      </c>
      <c r="D53" s="181"/>
      <c r="E53" s="182"/>
    </row>
    <row r="54" spans="1:10" ht="33" customHeight="1" x14ac:dyDescent="0.2">
      <c r="A54" s="50" t="s">
        <v>52</v>
      </c>
      <c r="B54" s="39"/>
      <c r="C54" s="174" t="s">
        <v>116</v>
      </c>
      <c r="D54" s="174"/>
      <c r="E54" s="174"/>
    </row>
    <row r="55" spans="1:10" ht="33" customHeight="1" x14ac:dyDescent="0.2">
      <c r="A55" s="50" t="s">
        <v>67</v>
      </c>
      <c r="B55" s="39"/>
      <c r="C55" s="174" t="s">
        <v>117</v>
      </c>
      <c r="D55" s="174"/>
      <c r="E55" s="174"/>
    </row>
    <row r="56" spans="1:10" ht="33" customHeight="1" x14ac:dyDescent="0.2">
      <c r="A56" s="50" t="s">
        <v>68</v>
      </c>
      <c r="B56" s="39"/>
      <c r="C56" s="174" t="s">
        <v>118</v>
      </c>
      <c r="D56" s="174"/>
      <c r="E56" s="174"/>
    </row>
    <row r="57" spans="1:10" ht="30" customHeight="1" x14ac:dyDescent="0.2">
      <c r="A57" s="50" t="s">
        <v>69</v>
      </c>
      <c r="B57" s="39"/>
      <c r="C57" s="174" t="s">
        <v>119</v>
      </c>
      <c r="D57" s="174"/>
      <c r="E57" s="174"/>
    </row>
    <row r="58" spans="1:10" ht="30" customHeight="1" x14ac:dyDescent="0.2">
      <c r="A58" s="50" t="s">
        <v>120</v>
      </c>
      <c r="B58" s="39"/>
      <c r="C58" s="174" t="s">
        <v>121</v>
      </c>
      <c r="D58" s="174"/>
      <c r="E58" s="174"/>
    </row>
    <row r="59" spans="1:10" ht="33" customHeight="1" x14ac:dyDescent="0.2">
      <c r="A59" s="50" t="s">
        <v>97</v>
      </c>
      <c r="B59" s="39"/>
      <c r="C59" s="174" t="s">
        <v>122</v>
      </c>
      <c r="D59" s="174"/>
      <c r="E59" s="174"/>
    </row>
    <row r="60" spans="1:10" ht="34.5" customHeight="1" x14ac:dyDescent="0.2">
      <c r="A60" s="50" t="s">
        <v>40</v>
      </c>
      <c r="B60" s="39"/>
      <c r="C60" s="174" t="s">
        <v>123</v>
      </c>
      <c r="D60" s="174"/>
      <c r="E60" s="174"/>
    </row>
    <row r="61" spans="1:10" ht="37.5" customHeight="1" x14ac:dyDescent="0.2">
      <c r="A61" s="50" t="s">
        <v>53</v>
      </c>
      <c r="B61" s="39"/>
      <c r="C61" s="174" t="s">
        <v>124</v>
      </c>
      <c r="D61" s="174"/>
      <c r="E61" s="174"/>
    </row>
  </sheetData>
  <mergeCells count="27">
    <mergeCell ref="F38:G38"/>
    <mergeCell ref="A1:G1"/>
    <mergeCell ref="C58:E58"/>
    <mergeCell ref="C59:E59"/>
    <mergeCell ref="C60:E60"/>
    <mergeCell ref="F40:G40"/>
    <mergeCell ref="F41:G41"/>
    <mergeCell ref="A51:E52"/>
    <mergeCell ref="B3:E3"/>
    <mergeCell ref="B17:E17"/>
    <mergeCell ref="B25:E25"/>
    <mergeCell ref="B37:E37"/>
    <mergeCell ref="B46:E46"/>
    <mergeCell ref="B44:E44"/>
    <mergeCell ref="B34:E34"/>
    <mergeCell ref="F37:G37"/>
    <mergeCell ref="C61:E61"/>
    <mergeCell ref="C53:E53"/>
    <mergeCell ref="C54:E54"/>
    <mergeCell ref="C55:E55"/>
    <mergeCell ref="C56:E56"/>
    <mergeCell ref="C57:E57"/>
    <mergeCell ref="F45:G45"/>
    <mergeCell ref="F46:G46"/>
    <mergeCell ref="F44:G44"/>
    <mergeCell ref="F39:G39"/>
    <mergeCell ref="B41:E4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51"/>
  <sheetViews>
    <sheetView zoomScale="80" zoomScaleNormal="80" workbookViewId="0">
      <selection sqref="A1:G1"/>
    </sheetView>
  </sheetViews>
  <sheetFormatPr defaultColWidth="8.5703125" defaultRowHeight="12.75" x14ac:dyDescent="0.2"/>
  <cols>
    <col min="1" max="1" width="48.140625" style="1" customWidth="1"/>
    <col min="2" max="2" width="17.5703125" style="3" bestFit="1" customWidth="1"/>
    <col min="3" max="5" width="17.5703125" style="3" customWidth="1"/>
    <col min="6" max="6" width="43.85546875" style="3" customWidth="1"/>
    <col min="7" max="7" width="59.42578125" style="1" customWidth="1"/>
    <col min="8" max="16384" width="8.5703125" style="3"/>
  </cols>
  <sheetData>
    <row r="1" spans="1:7" ht="72" customHeight="1" x14ac:dyDescent="0.25">
      <c r="A1" s="183" t="s">
        <v>70</v>
      </c>
      <c r="B1" s="183"/>
      <c r="C1" s="183"/>
      <c r="D1" s="183"/>
      <c r="E1" s="183"/>
      <c r="F1" s="183"/>
      <c r="G1" s="184"/>
    </row>
    <row r="2" spans="1:7" s="28" customFormat="1" ht="18" x14ac:dyDescent="0.25">
      <c r="A2" s="32" t="s">
        <v>125</v>
      </c>
      <c r="B2" s="36"/>
      <c r="C2" s="36"/>
      <c r="D2" s="36"/>
      <c r="E2" s="36"/>
      <c r="F2" s="37"/>
      <c r="G2" s="38"/>
    </row>
    <row r="3" spans="1:7" s="4" customFormat="1" x14ac:dyDescent="0.2">
      <c r="A3" s="7" t="s">
        <v>0</v>
      </c>
      <c r="B3" s="126" t="s">
        <v>72</v>
      </c>
      <c r="C3" s="173"/>
      <c r="D3" s="173"/>
      <c r="E3" s="127"/>
      <c r="F3" s="47" t="s">
        <v>1</v>
      </c>
      <c r="G3" s="7" t="s">
        <v>2</v>
      </c>
    </row>
    <row r="4" spans="1:7" s="4" customFormat="1" x14ac:dyDescent="0.2">
      <c r="A4" s="7"/>
      <c r="B4" s="47" t="s">
        <v>73</v>
      </c>
      <c r="C4" s="47" t="s">
        <v>73</v>
      </c>
      <c r="D4" s="47" t="s">
        <v>73</v>
      </c>
      <c r="E4" s="47" t="s">
        <v>73</v>
      </c>
      <c r="F4" s="47"/>
      <c r="G4" s="7"/>
    </row>
    <row r="5" spans="1:7" ht="153" x14ac:dyDescent="0.2">
      <c r="A5" s="50" t="s">
        <v>126</v>
      </c>
      <c r="B5" s="10"/>
      <c r="C5" s="10"/>
      <c r="D5" s="10"/>
      <c r="E5" s="10"/>
      <c r="F5" s="15" t="s">
        <v>55</v>
      </c>
      <c r="G5" s="9" t="s">
        <v>127</v>
      </c>
    </row>
    <row r="6" spans="1:7" ht="140.25" x14ac:dyDescent="0.2">
      <c r="A6" s="50" t="s">
        <v>54</v>
      </c>
      <c r="B6" s="10"/>
      <c r="C6" s="10"/>
      <c r="D6" s="10"/>
      <c r="E6" s="10"/>
      <c r="F6" s="15" t="s">
        <v>128</v>
      </c>
      <c r="G6" s="15" t="s">
        <v>129</v>
      </c>
    </row>
    <row r="7" spans="1:7" ht="108.75" customHeight="1" x14ac:dyDescent="0.2">
      <c r="A7" s="50" t="s">
        <v>3</v>
      </c>
      <c r="B7" s="10"/>
      <c r="C7" s="10"/>
      <c r="D7" s="10"/>
      <c r="E7" s="10"/>
      <c r="F7" s="15" t="s">
        <v>130</v>
      </c>
      <c r="G7" s="15" t="s">
        <v>75</v>
      </c>
    </row>
    <row r="8" spans="1:7" ht="191.25" x14ac:dyDescent="0.2">
      <c r="A8" s="50" t="s">
        <v>76</v>
      </c>
      <c r="B8" s="10"/>
      <c r="C8" s="10"/>
      <c r="D8" s="10"/>
      <c r="E8" s="10"/>
      <c r="F8" s="15" t="s">
        <v>131</v>
      </c>
      <c r="G8" s="15" t="s">
        <v>132</v>
      </c>
    </row>
    <row r="9" spans="1:7" ht="204" x14ac:dyDescent="0.2">
      <c r="A9" s="50" t="s">
        <v>9</v>
      </c>
      <c r="B9" s="10"/>
      <c r="C9" s="10"/>
      <c r="D9" s="10"/>
      <c r="E9" s="10"/>
      <c r="F9" s="15" t="s">
        <v>133</v>
      </c>
      <c r="G9" s="15" t="s">
        <v>134</v>
      </c>
    </row>
    <row r="10" spans="1:7" ht="204" x14ac:dyDescent="0.2">
      <c r="A10" s="50" t="s">
        <v>18</v>
      </c>
      <c r="B10" s="10"/>
      <c r="C10" s="10"/>
      <c r="D10" s="10"/>
      <c r="E10" s="10"/>
      <c r="F10" s="9" t="s">
        <v>19</v>
      </c>
      <c r="G10" s="9" t="s">
        <v>135</v>
      </c>
    </row>
    <row r="11" spans="1:7" ht="38.25" x14ac:dyDescent="0.2">
      <c r="A11" s="50" t="s">
        <v>21</v>
      </c>
      <c r="B11" s="10"/>
      <c r="C11" s="10"/>
      <c r="D11" s="10"/>
      <c r="E11" s="10"/>
      <c r="F11" s="9" t="s">
        <v>136</v>
      </c>
      <c r="G11" s="9" t="s">
        <v>23</v>
      </c>
    </row>
    <row r="12" spans="1:7" ht="25.5" x14ac:dyDescent="0.2">
      <c r="A12" s="50" t="s">
        <v>24</v>
      </c>
      <c r="B12" s="10"/>
      <c r="C12" s="10"/>
      <c r="D12" s="10"/>
      <c r="E12" s="10"/>
      <c r="F12" s="9" t="s">
        <v>25</v>
      </c>
      <c r="G12" s="9" t="s">
        <v>137</v>
      </c>
    </row>
    <row r="13" spans="1:7" ht="102" x14ac:dyDescent="0.2">
      <c r="A13" s="50" t="s">
        <v>138</v>
      </c>
      <c r="B13" s="10"/>
      <c r="C13" s="10"/>
      <c r="D13" s="10"/>
      <c r="E13" s="10"/>
      <c r="F13" s="9" t="s">
        <v>139</v>
      </c>
      <c r="G13" s="9" t="s">
        <v>140</v>
      </c>
    </row>
    <row r="14" spans="1:7" x14ac:dyDescent="0.2">
      <c r="A14" s="7" t="s">
        <v>30</v>
      </c>
      <c r="B14" s="10"/>
      <c r="C14" s="10"/>
      <c r="D14" s="10"/>
      <c r="E14" s="10"/>
    </row>
    <row r="15" spans="1:7" x14ac:dyDescent="0.2">
      <c r="G15" s="6"/>
    </row>
    <row r="16" spans="1:7" s="21" customFormat="1" ht="18" x14ac:dyDescent="0.25">
      <c r="A16" s="32" t="s">
        <v>141</v>
      </c>
      <c r="B16" s="35"/>
      <c r="C16" s="35"/>
      <c r="D16" s="35"/>
      <c r="E16" s="35"/>
      <c r="F16" s="33"/>
      <c r="G16" s="34"/>
    </row>
    <row r="17" spans="1:7" s="4" customFormat="1" x14ac:dyDescent="0.2">
      <c r="A17" s="7" t="s">
        <v>0</v>
      </c>
      <c r="B17" s="146" t="s">
        <v>72</v>
      </c>
      <c r="C17" s="146"/>
      <c r="D17" s="146"/>
      <c r="E17" s="146"/>
      <c r="F17" s="47" t="s">
        <v>34</v>
      </c>
      <c r="G17" s="7" t="s">
        <v>31</v>
      </c>
    </row>
    <row r="18" spans="1:7" ht="89.25" x14ac:dyDescent="0.2">
      <c r="A18" s="50" t="s">
        <v>32</v>
      </c>
      <c r="B18" s="10"/>
      <c r="C18" s="10"/>
      <c r="D18" s="10"/>
      <c r="E18" s="10"/>
      <c r="F18" s="15" t="s">
        <v>142</v>
      </c>
      <c r="G18" s="23" t="s">
        <v>143</v>
      </c>
    </row>
    <row r="19" spans="1:7" ht="76.5" x14ac:dyDescent="0.2">
      <c r="A19" s="50" t="s">
        <v>144</v>
      </c>
      <c r="B19" s="10"/>
      <c r="C19" s="10"/>
      <c r="D19" s="10"/>
      <c r="E19" s="10"/>
      <c r="F19" s="15" t="s">
        <v>145</v>
      </c>
      <c r="G19" s="23" t="s">
        <v>146</v>
      </c>
    </row>
    <row r="20" spans="1:7" x14ac:dyDescent="0.2">
      <c r="A20" s="50" t="s">
        <v>147</v>
      </c>
      <c r="B20" s="10"/>
      <c r="C20" s="10"/>
      <c r="D20" s="10"/>
      <c r="E20" s="10"/>
      <c r="F20" s="9" t="s">
        <v>148</v>
      </c>
      <c r="G20" s="23" t="s">
        <v>149</v>
      </c>
    </row>
    <row r="21" spans="1:7" x14ac:dyDescent="0.2">
      <c r="A21" s="50" t="s">
        <v>150</v>
      </c>
      <c r="B21" s="10"/>
      <c r="C21" s="10"/>
      <c r="D21" s="10"/>
      <c r="E21" s="10"/>
      <c r="F21" s="9" t="s">
        <v>151</v>
      </c>
      <c r="G21" s="23" t="s">
        <v>152</v>
      </c>
    </row>
    <row r="22" spans="1:7" x14ac:dyDescent="0.2">
      <c r="A22" s="7" t="s">
        <v>35</v>
      </c>
      <c r="B22" s="10"/>
      <c r="C22" s="10"/>
      <c r="D22" s="10"/>
      <c r="E22" s="10"/>
    </row>
    <row r="24" spans="1:7" s="21" customFormat="1" ht="18" x14ac:dyDescent="0.25">
      <c r="A24" s="32" t="s">
        <v>153</v>
      </c>
      <c r="B24" s="33"/>
      <c r="C24" s="33"/>
      <c r="D24" s="33"/>
      <c r="E24" s="33"/>
      <c r="G24" s="20"/>
    </row>
    <row r="25" spans="1:7" ht="25.5" x14ac:dyDescent="0.2">
      <c r="A25" s="7" t="s">
        <v>154</v>
      </c>
      <c r="B25" s="10"/>
      <c r="C25" s="10"/>
      <c r="D25" s="10"/>
      <c r="E25" s="10"/>
    </row>
    <row r="27" spans="1:7" s="21" customFormat="1" ht="18" x14ac:dyDescent="0.25">
      <c r="A27" s="32" t="s">
        <v>155</v>
      </c>
      <c r="B27" s="33"/>
      <c r="C27" s="33"/>
      <c r="D27" s="33"/>
      <c r="E27" s="33"/>
      <c r="F27" s="33"/>
      <c r="G27" s="20"/>
    </row>
    <row r="28" spans="1:7" ht="12.95" customHeight="1" x14ac:dyDescent="0.2">
      <c r="A28" s="24" t="s">
        <v>156</v>
      </c>
      <c r="B28" s="201" t="s">
        <v>37</v>
      </c>
      <c r="C28" s="202"/>
      <c r="D28" s="202"/>
      <c r="E28" s="203"/>
      <c r="F28" s="40" t="s">
        <v>38</v>
      </c>
      <c r="G28" s="20"/>
    </row>
    <row r="29" spans="1:7" ht="38.25" x14ac:dyDescent="0.2">
      <c r="A29" s="22" t="s">
        <v>157</v>
      </c>
      <c r="B29" s="188"/>
      <c r="C29" s="189"/>
      <c r="D29" s="189"/>
      <c r="E29" s="189"/>
      <c r="F29" s="51" t="s">
        <v>158</v>
      </c>
      <c r="G29" s="20"/>
    </row>
    <row r="31" spans="1:7" s="21" customFormat="1" ht="18" x14ac:dyDescent="0.25">
      <c r="A31" s="32" t="s">
        <v>159</v>
      </c>
      <c r="B31" s="33"/>
      <c r="C31" s="33"/>
      <c r="D31" s="33"/>
      <c r="E31" s="33"/>
      <c r="F31" s="33"/>
      <c r="G31" s="34"/>
    </row>
    <row r="32" spans="1:7" x14ac:dyDescent="0.2">
      <c r="A32" s="7" t="s">
        <v>160</v>
      </c>
      <c r="B32" s="194" t="s">
        <v>37</v>
      </c>
      <c r="C32" s="195"/>
      <c r="D32" s="195"/>
      <c r="E32" s="196"/>
      <c r="F32" s="166" t="s">
        <v>38</v>
      </c>
      <c r="G32" s="166"/>
    </row>
    <row r="33" spans="1:10" ht="27" customHeight="1" x14ac:dyDescent="0.2">
      <c r="A33" s="50" t="s">
        <v>42</v>
      </c>
      <c r="B33" s="10"/>
      <c r="C33" s="10"/>
      <c r="D33" s="10"/>
      <c r="E33" s="10"/>
      <c r="F33" s="191" t="s">
        <v>161</v>
      </c>
      <c r="G33" s="192"/>
    </row>
    <row r="34" spans="1:10" ht="33" customHeight="1" x14ac:dyDescent="0.2">
      <c r="A34" s="50" t="s">
        <v>43</v>
      </c>
      <c r="B34" s="10"/>
      <c r="C34" s="10"/>
      <c r="D34" s="10"/>
      <c r="E34" s="10"/>
      <c r="F34" s="191" t="s">
        <v>162</v>
      </c>
      <c r="G34" s="192"/>
    </row>
    <row r="35" spans="1:10" ht="18" customHeight="1" x14ac:dyDescent="0.2">
      <c r="A35" s="50" t="s">
        <v>44</v>
      </c>
      <c r="B35" s="10"/>
      <c r="C35" s="10"/>
      <c r="D35" s="10"/>
      <c r="E35" s="10"/>
      <c r="F35" s="191" t="s">
        <v>163</v>
      </c>
      <c r="G35" s="192"/>
    </row>
    <row r="36" spans="1:10" ht="29.1" customHeight="1" x14ac:dyDescent="0.2">
      <c r="A36" s="22" t="s">
        <v>45</v>
      </c>
      <c r="B36" s="188"/>
      <c r="C36" s="189"/>
      <c r="D36" s="189"/>
      <c r="E36" s="190"/>
      <c r="F36" s="191" t="s">
        <v>164</v>
      </c>
      <c r="G36" s="192"/>
    </row>
    <row r="38" spans="1:10" s="21" customFormat="1" ht="18" x14ac:dyDescent="0.25">
      <c r="A38" s="32" t="s">
        <v>165</v>
      </c>
      <c r="B38" s="33"/>
      <c r="C38" s="33"/>
      <c r="D38" s="33"/>
      <c r="E38" s="33"/>
      <c r="F38" s="33"/>
      <c r="G38" s="20"/>
    </row>
    <row r="39" spans="1:10" ht="12.95" customHeight="1" x14ac:dyDescent="0.2">
      <c r="A39" s="2" t="s">
        <v>36</v>
      </c>
      <c r="B39" s="156" t="s">
        <v>46</v>
      </c>
      <c r="C39" s="157"/>
      <c r="D39" s="157"/>
      <c r="E39" s="197"/>
      <c r="F39" s="47" t="s">
        <v>47</v>
      </c>
      <c r="G39" s="3"/>
    </row>
    <row r="40" spans="1:10" ht="102" x14ac:dyDescent="0.2">
      <c r="A40" s="50" t="s">
        <v>166</v>
      </c>
      <c r="B40" s="10"/>
      <c r="C40" s="10"/>
      <c r="D40" s="10"/>
      <c r="E40" s="10"/>
      <c r="F40" s="50" t="s">
        <v>167</v>
      </c>
      <c r="G40" s="3"/>
    </row>
    <row r="41" spans="1:10" ht="102" x14ac:dyDescent="0.2">
      <c r="A41" s="50" t="s">
        <v>168</v>
      </c>
      <c r="B41" s="188"/>
      <c r="C41" s="189"/>
      <c r="D41" s="189"/>
      <c r="E41" s="190"/>
      <c r="F41" s="50" t="s">
        <v>169</v>
      </c>
      <c r="G41" s="3"/>
    </row>
    <row r="42" spans="1:10" ht="15" x14ac:dyDescent="0.25">
      <c r="F42" s="5"/>
      <c r="G42" s="5"/>
      <c r="H42" s="5"/>
      <c r="I42" s="5"/>
      <c r="J42" s="5"/>
    </row>
    <row r="43" spans="1:10" ht="15" x14ac:dyDescent="0.25">
      <c r="F43" s="5"/>
      <c r="G43" s="5"/>
      <c r="H43" s="5"/>
      <c r="I43" s="5"/>
      <c r="J43" s="5"/>
    </row>
    <row r="44" spans="1:10" ht="15" x14ac:dyDescent="0.25">
      <c r="F44" s="5"/>
      <c r="G44" s="5"/>
      <c r="H44" s="5"/>
      <c r="I44" s="5"/>
      <c r="J44" s="5"/>
    </row>
    <row r="45" spans="1:10" s="21" customFormat="1" ht="18" x14ac:dyDescent="0.25">
      <c r="A45" s="30" t="s">
        <v>48</v>
      </c>
      <c r="B45" s="31"/>
      <c r="C45" s="31"/>
      <c r="D45" s="31"/>
      <c r="E45" s="31"/>
      <c r="G45" s="20"/>
    </row>
    <row r="46" spans="1:10" x14ac:dyDescent="0.2">
      <c r="A46" s="193" t="s">
        <v>170</v>
      </c>
      <c r="B46" s="193"/>
      <c r="C46" s="193"/>
      <c r="D46" s="193"/>
      <c r="E46" s="193"/>
      <c r="F46" s="27"/>
    </row>
    <row r="47" spans="1:10" x14ac:dyDescent="0.2">
      <c r="A47" s="29" t="s">
        <v>50</v>
      </c>
      <c r="B47" s="46" t="s">
        <v>51</v>
      </c>
      <c r="C47" s="198" t="s">
        <v>38</v>
      </c>
      <c r="D47" s="199"/>
      <c r="E47" s="200"/>
    </row>
    <row r="48" spans="1:10" ht="30" customHeight="1" x14ac:dyDescent="0.2">
      <c r="A48" s="50" t="s">
        <v>52</v>
      </c>
      <c r="B48" s="39"/>
      <c r="C48" s="174" t="s">
        <v>171</v>
      </c>
      <c r="D48" s="174"/>
      <c r="E48" s="174"/>
    </row>
    <row r="49" spans="1:5" ht="30" customHeight="1" x14ac:dyDescent="0.2">
      <c r="A49" s="50" t="s">
        <v>172</v>
      </c>
      <c r="B49" s="39"/>
      <c r="C49" s="174" t="s">
        <v>173</v>
      </c>
      <c r="D49" s="174"/>
      <c r="E49" s="174"/>
    </row>
    <row r="50" spans="1:5" ht="30" customHeight="1" x14ac:dyDescent="0.2">
      <c r="A50" s="50" t="s">
        <v>174</v>
      </c>
      <c r="B50" s="39"/>
      <c r="C50" s="174" t="s">
        <v>175</v>
      </c>
      <c r="D50" s="174"/>
      <c r="E50" s="174"/>
    </row>
    <row r="51" spans="1:5" ht="30" customHeight="1" x14ac:dyDescent="0.2">
      <c r="A51" s="50" t="s">
        <v>53</v>
      </c>
      <c r="B51" s="39"/>
      <c r="C51" s="174" t="s">
        <v>176</v>
      </c>
      <c r="D51" s="174"/>
      <c r="E51" s="174"/>
    </row>
  </sheetData>
  <mergeCells count="20">
    <mergeCell ref="A1:G1"/>
    <mergeCell ref="C47:E47"/>
    <mergeCell ref="C48:E48"/>
    <mergeCell ref="C49:E49"/>
    <mergeCell ref="C50:E50"/>
    <mergeCell ref="B3:E3"/>
    <mergeCell ref="B17:E17"/>
    <mergeCell ref="B29:E29"/>
    <mergeCell ref="B28:E28"/>
    <mergeCell ref="C51:E51"/>
    <mergeCell ref="F32:G32"/>
    <mergeCell ref="B36:E36"/>
    <mergeCell ref="F33:G33"/>
    <mergeCell ref="F34:G34"/>
    <mergeCell ref="F35:G35"/>
    <mergeCell ref="F36:G36"/>
    <mergeCell ref="A46:E46"/>
    <mergeCell ref="B32:E32"/>
    <mergeCell ref="B39:E39"/>
    <mergeCell ref="B41:E41"/>
  </mergeCells>
  <pageMargins left="0.7" right="0.7" top="0.75" bottom="0.75" header="0.3" footer="0.3"/>
  <pageSetup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62"/>
  <sheetViews>
    <sheetView zoomScale="80" zoomScaleNormal="80" workbookViewId="0">
      <selection sqref="A1:G1"/>
    </sheetView>
  </sheetViews>
  <sheetFormatPr defaultColWidth="8.5703125" defaultRowHeight="12.75" x14ac:dyDescent="0.2"/>
  <cols>
    <col min="1" max="1" width="48.140625" style="1" customWidth="1"/>
    <col min="2" max="2" width="17.5703125" style="3" bestFit="1" customWidth="1"/>
    <col min="3" max="5" width="17.5703125" style="3" customWidth="1"/>
    <col min="6" max="6" width="43.85546875" style="3" customWidth="1"/>
    <col min="7" max="7" width="59.42578125" style="1" customWidth="1"/>
    <col min="8" max="16384" width="8.5703125" style="3"/>
  </cols>
  <sheetData>
    <row r="1" spans="1:7" ht="75.75" customHeight="1" x14ac:dyDescent="0.25">
      <c r="A1" s="183" t="s">
        <v>177</v>
      </c>
      <c r="B1" s="183"/>
      <c r="C1" s="183"/>
      <c r="D1" s="183"/>
      <c r="E1" s="183"/>
      <c r="F1" s="183"/>
      <c r="G1" s="184"/>
    </row>
    <row r="2" spans="1:7" s="28" customFormat="1" ht="18" x14ac:dyDescent="0.25">
      <c r="A2" s="32" t="s">
        <v>178</v>
      </c>
      <c r="B2" s="36"/>
      <c r="C2" s="36"/>
      <c r="D2" s="36"/>
      <c r="E2" s="36"/>
      <c r="F2" s="37"/>
      <c r="G2" s="38"/>
    </row>
    <row r="3" spans="1:7" s="4" customFormat="1" x14ac:dyDescent="0.2">
      <c r="A3" s="7" t="s">
        <v>0</v>
      </c>
      <c r="B3" s="126" t="s">
        <v>72</v>
      </c>
      <c r="C3" s="173"/>
      <c r="D3" s="173"/>
      <c r="E3" s="127"/>
      <c r="F3" s="47" t="s">
        <v>1</v>
      </c>
      <c r="G3" s="7" t="s">
        <v>2</v>
      </c>
    </row>
    <row r="4" spans="1:7" s="4" customFormat="1" x14ac:dyDescent="0.2">
      <c r="A4" s="7"/>
      <c r="B4" s="47" t="s">
        <v>73</v>
      </c>
      <c r="C4" s="47" t="s">
        <v>73</v>
      </c>
      <c r="D4" s="47" t="s">
        <v>73</v>
      </c>
      <c r="E4" s="47" t="s">
        <v>73</v>
      </c>
      <c r="F4" s="47"/>
      <c r="G4" s="7"/>
    </row>
    <row r="5" spans="1:7" ht="36" customHeight="1" x14ac:dyDescent="0.2">
      <c r="A5" s="50" t="s">
        <v>3</v>
      </c>
      <c r="B5" s="10"/>
      <c r="C5" s="10"/>
      <c r="D5" s="10"/>
      <c r="E5" s="10"/>
      <c r="F5" s="9" t="s">
        <v>4</v>
      </c>
      <c r="G5" s="9" t="s">
        <v>5</v>
      </c>
    </row>
    <row r="6" spans="1:7" ht="87" customHeight="1" x14ac:dyDescent="0.2">
      <c r="A6" s="50" t="s">
        <v>179</v>
      </c>
      <c r="B6" s="10"/>
      <c r="C6" s="10"/>
      <c r="D6" s="10"/>
      <c r="E6" s="10"/>
      <c r="F6" s="9" t="s">
        <v>180</v>
      </c>
      <c r="G6" s="9" t="s">
        <v>181</v>
      </c>
    </row>
    <row r="7" spans="1:7" ht="90.75" customHeight="1" x14ac:dyDescent="0.2">
      <c r="A7" s="50" t="s">
        <v>182</v>
      </c>
      <c r="B7" s="10"/>
      <c r="C7" s="10"/>
      <c r="D7" s="10"/>
      <c r="E7" s="10"/>
      <c r="F7" s="9" t="s">
        <v>183</v>
      </c>
      <c r="G7" s="9" t="s">
        <v>184</v>
      </c>
    </row>
    <row r="8" spans="1:7" ht="49.5" customHeight="1" x14ac:dyDescent="0.2">
      <c r="A8" s="50" t="s">
        <v>185</v>
      </c>
      <c r="B8" s="10"/>
      <c r="C8" s="10"/>
      <c r="D8" s="10"/>
      <c r="E8" s="10"/>
      <c r="F8" s="9" t="s">
        <v>186</v>
      </c>
      <c r="G8" s="9" t="s">
        <v>187</v>
      </c>
    </row>
    <row r="9" spans="1:7" ht="32.25" customHeight="1" x14ac:dyDescent="0.2">
      <c r="A9" s="50" t="s">
        <v>188</v>
      </c>
      <c r="B9" s="10"/>
      <c r="C9" s="10"/>
      <c r="D9" s="10"/>
      <c r="E9" s="10"/>
      <c r="F9" s="9" t="s">
        <v>189</v>
      </c>
      <c r="G9" s="9" t="s">
        <v>190</v>
      </c>
    </row>
    <row r="10" spans="1:7" ht="30.75" customHeight="1" x14ac:dyDescent="0.2">
      <c r="A10" s="50" t="s">
        <v>191</v>
      </c>
      <c r="B10" s="10"/>
      <c r="C10" s="10"/>
      <c r="D10" s="10"/>
      <c r="E10" s="10"/>
      <c r="F10" s="9" t="s">
        <v>192</v>
      </c>
      <c r="G10" s="9" t="s">
        <v>190</v>
      </c>
    </row>
    <row r="11" spans="1:7" ht="31.5" customHeight="1" x14ac:dyDescent="0.2">
      <c r="A11" s="50" t="s">
        <v>193</v>
      </c>
      <c r="B11" s="10"/>
      <c r="C11" s="10"/>
      <c r="D11" s="10"/>
      <c r="E11" s="10"/>
      <c r="F11" s="9" t="s">
        <v>194</v>
      </c>
      <c r="G11" s="9" t="s">
        <v>190</v>
      </c>
    </row>
    <row r="12" spans="1:7" ht="27" customHeight="1" x14ac:dyDescent="0.2">
      <c r="A12" s="7" t="s">
        <v>30</v>
      </c>
      <c r="B12" s="10"/>
      <c r="C12" s="10"/>
      <c r="D12" s="10"/>
      <c r="E12" s="10"/>
    </row>
    <row r="13" spans="1:7" x14ac:dyDescent="0.2">
      <c r="G13" s="6"/>
    </row>
    <row r="14" spans="1:7" s="21" customFormat="1" ht="18" x14ac:dyDescent="0.25">
      <c r="A14" s="32" t="s">
        <v>195</v>
      </c>
      <c r="B14" s="35"/>
      <c r="C14" s="35"/>
      <c r="D14" s="35"/>
      <c r="E14" s="35"/>
      <c r="F14" s="33"/>
      <c r="G14" s="34"/>
    </row>
    <row r="15" spans="1:7" s="4" customFormat="1" x14ac:dyDescent="0.2">
      <c r="A15" s="7" t="s">
        <v>0</v>
      </c>
      <c r="B15" s="146" t="s">
        <v>72</v>
      </c>
      <c r="C15" s="146"/>
      <c r="D15" s="146"/>
      <c r="E15" s="146"/>
      <c r="F15" s="47" t="s">
        <v>34</v>
      </c>
      <c r="G15" s="7" t="s">
        <v>31</v>
      </c>
    </row>
    <row r="16" spans="1:7" ht="108.75" customHeight="1" x14ac:dyDescent="0.2">
      <c r="A16" s="50" t="s">
        <v>196</v>
      </c>
      <c r="B16" s="10"/>
      <c r="C16" s="10"/>
      <c r="D16" s="10"/>
      <c r="E16" s="10"/>
      <c r="F16" s="15" t="s">
        <v>197</v>
      </c>
      <c r="G16" s="23" t="s">
        <v>198</v>
      </c>
    </row>
    <row r="17" spans="1:7" ht="103.5" customHeight="1" x14ac:dyDescent="0.2">
      <c r="A17" s="50" t="s">
        <v>199</v>
      </c>
      <c r="B17" s="10"/>
      <c r="C17" s="10"/>
      <c r="D17" s="10"/>
      <c r="E17" s="10"/>
      <c r="F17" s="15" t="s">
        <v>200</v>
      </c>
      <c r="G17" s="23" t="s">
        <v>198</v>
      </c>
    </row>
    <row r="18" spans="1:7" ht="51" x14ac:dyDescent="0.2">
      <c r="A18" s="50" t="s">
        <v>201</v>
      </c>
      <c r="B18" s="10"/>
      <c r="C18" s="10"/>
      <c r="D18" s="10"/>
      <c r="E18" s="10"/>
      <c r="F18" s="9" t="s">
        <v>202</v>
      </c>
      <c r="G18" s="23" t="s">
        <v>203</v>
      </c>
    </row>
    <row r="19" spans="1:7" ht="38.25" x14ac:dyDescent="0.2">
      <c r="A19" s="50" t="s">
        <v>204</v>
      </c>
      <c r="B19" s="10"/>
      <c r="C19" s="10"/>
      <c r="D19" s="10"/>
      <c r="E19" s="10"/>
      <c r="F19" s="9" t="s">
        <v>205</v>
      </c>
      <c r="G19" s="9" t="s">
        <v>206</v>
      </c>
    </row>
    <row r="20" spans="1:7" ht="51" x14ac:dyDescent="0.2">
      <c r="A20" s="50" t="s">
        <v>207</v>
      </c>
      <c r="B20" s="10"/>
      <c r="C20" s="10"/>
      <c r="D20" s="10"/>
      <c r="E20" s="10"/>
      <c r="F20" s="9" t="s">
        <v>208</v>
      </c>
      <c r="G20" s="9" t="s">
        <v>209</v>
      </c>
    </row>
    <row r="21" spans="1:7" x14ac:dyDescent="0.2">
      <c r="A21" s="50" t="s">
        <v>210</v>
      </c>
      <c r="B21" s="10"/>
      <c r="C21" s="10"/>
      <c r="D21" s="10"/>
      <c r="E21" s="10"/>
      <c r="F21" s="9" t="s">
        <v>211</v>
      </c>
      <c r="G21" s="9" t="s">
        <v>212</v>
      </c>
    </row>
    <row r="22" spans="1:7" x14ac:dyDescent="0.2">
      <c r="A22" s="50" t="s">
        <v>213</v>
      </c>
      <c r="B22" s="10"/>
      <c r="C22" s="10"/>
      <c r="D22" s="10"/>
      <c r="E22" s="10"/>
      <c r="F22" s="9" t="s">
        <v>214</v>
      </c>
      <c r="G22" s="9" t="s">
        <v>212</v>
      </c>
    </row>
    <row r="23" spans="1:7" x14ac:dyDescent="0.2">
      <c r="A23" s="50" t="s">
        <v>215</v>
      </c>
      <c r="B23" s="10"/>
      <c r="C23" s="10"/>
      <c r="D23" s="10"/>
      <c r="E23" s="10"/>
      <c r="F23" s="9" t="s">
        <v>216</v>
      </c>
      <c r="G23" s="9" t="s">
        <v>217</v>
      </c>
    </row>
    <row r="24" spans="1:7" x14ac:dyDescent="0.2">
      <c r="A24" s="7" t="s">
        <v>35</v>
      </c>
      <c r="B24" s="10"/>
      <c r="C24" s="10"/>
      <c r="D24" s="10"/>
      <c r="E24" s="10"/>
    </row>
    <row r="26" spans="1:7" s="21" customFormat="1" ht="18" x14ac:dyDescent="0.25">
      <c r="A26" s="32" t="s">
        <v>218</v>
      </c>
      <c r="B26" s="33"/>
      <c r="C26" s="33"/>
      <c r="D26" s="33"/>
      <c r="E26" s="33"/>
      <c r="G26" s="20"/>
    </row>
    <row r="27" spans="1:7" ht="25.5" x14ac:dyDescent="0.2">
      <c r="A27" s="7" t="s">
        <v>219</v>
      </c>
      <c r="B27" s="10"/>
      <c r="C27" s="10"/>
      <c r="D27" s="10"/>
      <c r="E27" s="10"/>
    </row>
    <row r="29" spans="1:7" s="21" customFormat="1" ht="18" x14ac:dyDescent="0.25">
      <c r="A29" s="32" t="s">
        <v>220</v>
      </c>
      <c r="B29" s="33"/>
      <c r="C29" s="33"/>
      <c r="D29" s="33"/>
      <c r="E29" s="33"/>
      <c r="F29" s="33"/>
      <c r="G29" s="20"/>
    </row>
    <row r="30" spans="1:7" ht="12.95" customHeight="1" x14ac:dyDescent="0.2">
      <c r="A30" s="24" t="s">
        <v>156</v>
      </c>
      <c r="B30" s="201" t="s">
        <v>37</v>
      </c>
      <c r="C30" s="202"/>
      <c r="D30" s="202"/>
      <c r="E30" s="203"/>
      <c r="F30" s="47" t="s">
        <v>38</v>
      </c>
    </row>
    <row r="31" spans="1:7" ht="38.25" x14ac:dyDescent="0.2">
      <c r="A31" s="22" t="s">
        <v>221</v>
      </c>
      <c r="B31" s="188"/>
      <c r="C31" s="189"/>
      <c r="D31" s="189"/>
      <c r="E31" s="190"/>
      <c r="F31" s="44" t="s">
        <v>222</v>
      </c>
    </row>
    <row r="33" spans="1:10" s="21" customFormat="1" ht="18" x14ac:dyDescent="0.25">
      <c r="A33" s="32" t="s">
        <v>223</v>
      </c>
      <c r="B33" s="33"/>
      <c r="C33" s="33"/>
      <c r="D33" s="33"/>
      <c r="E33" s="33"/>
      <c r="F33" s="33"/>
      <c r="G33" s="34"/>
    </row>
    <row r="34" spans="1:10" s="21" customFormat="1" x14ac:dyDescent="0.2">
      <c r="A34" s="204" t="s">
        <v>224</v>
      </c>
      <c r="B34" s="204"/>
      <c r="C34" s="20"/>
      <c r="D34" s="20"/>
      <c r="E34" s="20"/>
      <c r="F34" s="20"/>
      <c r="G34" s="20"/>
      <c r="H34" s="20"/>
      <c r="I34" s="20"/>
      <c r="J34" s="20"/>
    </row>
    <row r="35" spans="1:10" x14ac:dyDescent="0.2">
      <c r="A35" s="7" t="s">
        <v>225</v>
      </c>
      <c r="B35" s="146" t="s">
        <v>37</v>
      </c>
      <c r="C35" s="146"/>
      <c r="D35" s="146"/>
      <c r="E35" s="146"/>
      <c r="F35" s="166" t="s">
        <v>38</v>
      </c>
      <c r="G35" s="166"/>
    </row>
    <row r="36" spans="1:10" ht="33" customHeight="1" x14ac:dyDescent="0.2">
      <c r="A36" s="50" t="s">
        <v>42</v>
      </c>
      <c r="B36" s="10"/>
      <c r="C36" s="10"/>
      <c r="D36" s="10"/>
      <c r="E36" s="10"/>
      <c r="F36" s="112" t="s">
        <v>226</v>
      </c>
      <c r="G36" s="112"/>
    </row>
    <row r="37" spans="1:10" ht="33.75" customHeight="1" x14ac:dyDescent="0.2">
      <c r="A37" s="50" t="s">
        <v>227</v>
      </c>
      <c r="B37" s="10"/>
      <c r="C37" s="10"/>
      <c r="D37" s="10"/>
      <c r="E37" s="10"/>
      <c r="F37" s="112" t="s">
        <v>228</v>
      </c>
      <c r="G37" s="112"/>
    </row>
    <row r="38" spans="1:10" ht="33" customHeight="1" x14ac:dyDescent="0.2">
      <c r="A38" s="50" t="s">
        <v>229</v>
      </c>
      <c r="B38" s="10"/>
      <c r="C38" s="10"/>
      <c r="D38" s="10"/>
      <c r="E38" s="10"/>
      <c r="F38" s="112" t="s">
        <v>230</v>
      </c>
      <c r="G38" s="112"/>
    </row>
    <row r="39" spans="1:10" ht="21.75" customHeight="1" x14ac:dyDescent="0.2">
      <c r="A39" s="50" t="s">
        <v>231</v>
      </c>
      <c r="B39" s="10"/>
      <c r="C39" s="10"/>
      <c r="D39" s="10"/>
      <c r="E39" s="10"/>
      <c r="F39" s="191" t="s">
        <v>232</v>
      </c>
      <c r="G39" s="192"/>
    </row>
    <row r="40" spans="1:10" ht="24.75" customHeight="1" x14ac:dyDescent="0.2">
      <c r="A40" s="50" t="s">
        <v>233</v>
      </c>
      <c r="B40" s="10"/>
      <c r="C40" s="10"/>
      <c r="D40" s="10"/>
      <c r="E40" s="10"/>
      <c r="F40" s="191" t="s">
        <v>234</v>
      </c>
      <c r="G40" s="192"/>
    </row>
    <row r="41" spans="1:10" ht="28.5" customHeight="1" x14ac:dyDescent="0.2">
      <c r="A41" s="50" t="s">
        <v>235</v>
      </c>
      <c r="B41" s="188"/>
      <c r="C41" s="189"/>
      <c r="D41" s="189"/>
      <c r="E41" s="190"/>
      <c r="F41" s="191" t="s">
        <v>236</v>
      </c>
      <c r="G41" s="192"/>
    </row>
    <row r="42" spans="1:10" ht="28.5" customHeight="1" x14ac:dyDescent="0.2">
      <c r="A42" s="50" t="s">
        <v>237</v>
      </c>
      <c r="B42" s="188"/>
      <c r="C42" s="189"/>
      <c r="D42" s="189"/>
      <c r="E42" s="190"/>
      <c r="F42" s="191" t="s">
        <v>238</v>
      </c>
      <c r="G42" s="192"/>
    </row>
    <row r="43" spans="1:10" ht="17.25" customHeight="1" x14ac:dyDescent="0.2">
      <c r="A43" s="26" t="s">
        <v>239</v>
      </c>
      <c r="B43" s="19"/>
      <c r="C43" s="19"/>
      <c r="D43" s="19"/>
      <c r="E43" s="19"/>
      <c r="F43" s="19"/>
      <c r="G43" s="19"/>
    </row>
    <row r="44" spans="1:10" x14ac:dyDescent="0.2">
      <c r="B44" s="17"/>
      <c r="C44" s="17"/>
      <c r="D44" s="17"/>
      <c r="E44" s="17"/>
      <c r="F44" s="17"/>
    </row>
    <row r="45" spans="1:10" s="21" customFormat="1" ht="18" x14ac:dyDescent="0.25">
      <c r="A45" s="32" t="s">
        <v>240</v>
      </c>
      <c r="B45" s="33"/>
      <c r="C45" s="33"/>
      <c r="D45" s="33"/>
      <c r="E45" s="33"/>
      <c r="F45" s="33"/>
      <c r="G45" s="20"/>
    </row>
    <row r="46" spans="1:10" x14ac:dyDescent="0.2">
      <c r="A46" s="2" t="s">
        <v>36</v>
      </c>
      <c r="B46" s="156" t="s">
        <v>46</v>
      </c>
      <c r="C46" s="157"/>
      <c r="D46" s="157"/>
      <c r="E46" s="197"/>
      <c r="F46" s="47" t="s">
        <v>47</v>
      </c>
      <c r="G46" s="3"/>
    </row>
    <row r="47" spans="1:10" ht="48.95" customHeight="1" x14ac:dyDescent="0.2">
      <c r="A47" s="50" t="s">
        <v>241</v>
      </c>
      <c r="B47" s="10"/>
      <c r="C47" s="10"/>
      <c r="D47" s="10"/>
      <c r="E47" s="10"/>
      <c r="F47" s="205" t="s">
        <v>242</v>
      </c>
      <c r="G47" s="3"/>
    </row>
    <row r="48" spans="1:10" ht="54.6" customHeight="1" x14ac:dyDescent="0.2">
      <c r="A48" s="50" t="s">
        <v>243</v>
      </c>
      <c r="B48" s="10"/>
      <c r="C48" s="10"/>
      <c r="D48" s="10"/>
      <c r="E48" s="10"/>
      <c r="F48" s="206"/>
      <c r="G48" s="3"/>
    </row>
    <row r="49" spans="1:10" ht="48" customHeight="1" x14ac:dyDescent="0.2">
      <c r="A49" s="50" t="s">
        <v>244</v>
      </c>
      <c r="B49" s="188"/>
      <c r="C49" s="189"/>
      <c r="D49" s="189"/>
      <c r="E49" s="190"/>
      <c r="F49" s="205" t="s">
        <v>245</v>
      </c>
      <c r="G49" s="3"/>
    </row>
    <row r="50" spans="1:10" ht="61.5" customHeight="1" x14ac:dyDescent="0.2">
      <c r="A50" s="50" t="s">
        <v>246</v>
      </c>
      <c r="B50" s="188"/>
      <c r="C50" s="189"/>
      <c r="D50" s="189"/>
      <c r="E50" s="190"/>
      <c r="F50" s="206"/>
      <c r="G50" s="3"/>
    </row>
    <row r="51" spans="1:10" ht="15" x14ac:dyDescent="0.25">
      <c r="F51" s="5"/>
      <c r="G51" s="5"/>
      <c r="H51" s="5"/>
      <c r="I51" s="5"/>
      <c r="J51" s="5"/>
    </row>
    <row r="52" spans="1:10" ht="15" x14ac:dyDescent="0.25">
      <c r="F52" s="5"/>
      <c r="G52" s="5"/>
      <c r="H52" s="5"/>
      <c r="I52" s="5"/>
      <c r="J52" s="5"/>
    </row>
    <row r="53" spans="1:10" ht="15" x14ac:dyDescent="0.25">
      <c r="F53" s="5"/>
      <c r="G53" s="5"/>
      <c r="H53" s="5"/>
      <c r="I53" s="5"/>
      <c r="J53" s="5"/>
    </row>
    <row r="54" spans="1:10" s="21" customFormat="1" ht="18" x14ac:dyDescent="0.25">
      <c r="A54" s="30" t="s">
        <v>48</v>
      </c>
      <c r="B54" s="31"/>
      <c r="C54" s="31"/>
      <c r="D54" s="31"/>
      <c r="E54" s="31"/>
      <c r="G54" s="20"/>
    </row>
    <row r="55" spans="1:10" x14ac:dyDescent="0.2">
      <c r="A55" s="193" t="s">
        <v>170</v>
      </c>
      <c r="B55" s="193"/>
      <c r="C55" s="193"/>
      <c r="D55" s="193"/>
      <c r="E55" s="193"/>
      <c r="F55" s="27"/>
    </row>
    <row r="56" spans="1:10" x14ac:dyDescent="0.2">
      <c r="A56" s="7" t="s">
        <v>50</v>
      </c>
      <c r="B56" s="41" t="s">
        <v>51</v>
      </c>
      <c r="C56" s="180" t="s">
        <v>38</v>
      </c>
      <c r="D56" s="181"/>
      <c r="E56" s="182"/>
    </row>
    <row r="57" spans="1:10" ht="30" customHeight="1" x14ac:dyDescent="0.2">
      <c r="A57" s="45" t="s">
        <v>52</v>
      </c>
      <c r="B57" s="42"/>
      <c r="C57" s="174" t="s">
        <v>247</v>
      </c>
      <c r="D57" s="174"/>
      <c r="E57" s="174"/>
    </row>
    <row r="58" spans="1:10" ht="30" customHeight="1" x14ac:dyDescent="0.2">
      <c r="A58" s="45" t="s">
        <v>248</v>
      </c>
      <c r="B58" s="42"/>
      <c r="C58" s="174" t="s">
        <v>249</v>
      </c>
      <c r="D58" s="174"/>
      <c r="E58" s="174"/>
    </row>
    <row r="59" spans="1:10" ht="30" customHeight="1" x14ac:dyDescent="0.2">
      <c r="A59" s="45" t="s">
        <v>250</v>
      </c>
      <c r="B59" s="42"/>
      <c r="C59" s="174" t="s">
        <v>251</v>
      </c>
      <c r="D59" s="174"/>
      <c r="E59" s="174"/>
    </row>
    <row r="60" spans="1:10" ht="30" customHeight="1" x14ac:dyDescent="0.2">
      <c r="A60" s="45" t="s">
        <v>252</v>
      </c>
      <c r="B60" s="42"/>
      <c r="C60" s="174" t="s">
        <v>253</v>
      </c>
      <c r="D60" s="174"/>
      <c r="E60" s="174"/>
    </row>
    <row r="61" spans="1:10" ht="34.5" customHeight="1" x14ac:dyDescent="0.2">
      <c r="A61" s="45" t="s">
        <v>53</v>
      </c>
      <c r="B61" s="42"/>
      <c r="C61" s="174" t="s">
        <v>254</v>
      </c>
      <c r="D61" s="174"/>
      <c r="E61" s="174"/>
    </row>
    <row r="62" spans="1:10" ht="48" customHeight="1" x14ac:dyDescent="0.2">
      <c r="A62" s="45" t="s">
        <v>255</v>
      </c>
      <c r="B62" s="42"/>
      <c r="C62" s="174" t="s">
        <v>256</v>
      </c>
      <c r="D62" s="174"/>
      <c r="E62" s="174"/>
    </row>
  </sheetData>
  <mergeCells count="30">
    <mergeCell ref="C62:E62"/>
    <mergeCell ref="A55:E55"/>
    <mergeCell ref="F47:F48"/>
    <mergeCell ref="C56:E56"/>
    <mergeCell ref="C57:E57"/>
    <mergeCell ref="C58:E58"/>
    <mergeCell ref="C59:E59"/>
    <mergeCell ref="C60:E60"/>
    <mergeCell ref="F36:G36"/>
    <mergeCell ref="F37:G37"/>
    <mergeCell ref="F38:G38"/>
    <mergeCell ref="F35:G35"/>
    <mergeCell ref="C61:E61"/>
    <mergeCell ref="B46:E46"/>
    <mergeCell ref="B49:E49"/>
    <mergeCell ref="B50:E50"/>
    <mergeCell ref="F49:F50"/>
    <mergeCell ref="B35:E35"/>
    <mergeCell ref="B41:E41"/>
    <mergeCell ref="B42:E42"/>
    <mergeCell ref="F40:G40"/>
    <mergeCell ref="F41:G41"/>
    <mergeCell ref="F42:G42"/>
    <mergeCell ref="F39:G39"/>
    <mergeCell ref="A1:G1"/>
    <mergeCell ref="B3:E3"/>
    <mergeCell ref="B15:E15"/>
    <mergeCell ref="A34:B34"/>
    <mergeCell ref="B30:E30"/>
    <mergeCell ref="B31:E31"/>
  </mergeCells>
  <pageMargins left="0.7" right="0.7" top="0.75" bottom="0.75" header="0.3" footer="0.3"/>
  <pageSetup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E92BB22EC05AD43BA340B3A5F4706ED" ma:contentTypeVersion="11" ma:contentTypeDescription="Create a new document." ma:contentTypeScope="" ma:versionID="38de5d776355fe0e79c9fe2ce4514eda">
  <xsd:schema xmlns:xsd="http://www.w3.org/2001/XMLSchema" xmlns:xs="http://www.w3.org/2001/XMLSchema" xmlns:p="http://schemas.microsoft.com/office/2006/metadata/properties" xmlns:ns2="88ae288e-06f9-46e1-8870-7573d330ff1a" xmlns:ns3="59c81e77-f7a5-489f-83ff-75bd8ae27131" targetNamespace="http://schemas.microsoft.com/office/2006/metadata/properties" ma:root="true" ma:fieldsID="156751a5b28886459a2c45d49fcae7da" ns2:_="" ns3:_="">
    <xsd:import namespace="88ae288e-06f9-46e1-8870-7573d330ff1a"/>
    <xsd:import namespace="59c81e77-f7a5-489f-83ff-75bd8ae27131"/>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8ae288e-06f9-46e1-8870-7573d330ff1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9c81e77-f7a5-489f-83ff-75bd8ae27131"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C4B5757-E31E-4C29-8D67-A9A67276A90A}">
  <ds:schemaRefs>
    <ds:schemaRef ds:uri="1a86b4e3-7724-4ee7-9961-4fd9dfc357c2"/>
    <ds:schemaRef ds:uri="http://schemas.openxmlformats.org/package/2006/metadata/core-properties"/>
    <ds:schemaRef ds:uri="http://purl.org/dc/terms/"/>
    <ds:schemaRef ds:uri="http://schemas.microsoft.com/office/infopath/2007/PartnerControls"/>
    <ds:schemaRef ds:uri="http://schemas.microsoft.com/office/2006/documentManagement/types"/>
    <ds:schemaRef ds:uri="a0cc9dee-70a2-47ca-bc6b-f73f31ab4a52"/>
    <ds:schemaRef ds:uri="http://purl.org/dc/elements/1.1/"/>
    <ds:schemaRef ds:uri="http://schemas.microsoft.com/office/2006/metadata/properties"/>
    <ds:schemaRef ds:uri="http://www.w3.org/XML/1998/namespace"/>
    <ds:schemaRef ds:uri="http://purl.org/dc/dcmitype/"/>
  </ds:schemaRefs>
</ds:datastoreItem>
</file>

<file path=customXml/itemProps2.xml><?xml version="1.0" encoding="utf-8"?>
<ds:datastoreItem xmlns:ds="http://schemas.openxmlformats.org/officeDocument/2006/customXml" ds:itemID="{EB8F6E02-6BC2-4FD8-BA00-86F3B3402038}">
  <ds:schemaRefs>
    <ds:schemaRef ds:uri="http://schemas.microsoft.com/sharepoint/v3/contenttype/forms"/>
  </ds:schemaRefs>
</ds:datastoreItem>
</file>

<file path=customXml/itemProps3.xml><?xml version="1.0" encoding="utf-8"?>
<ds:datastoreItem xmlns:ds="http://schemas.openxmlformats.org/officeDocument/2006/customXml" ds:itemID="{309CD844-DF3F-4F86-8EAA-4100EC78417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Instructions &amp; Reference Data</vt:lpstr>
      <vt:lpstr>G&amp;B GHGRP Facilities</vt:lpstr>
      <vt:lpstr>G&amp;B Non-GHGRP Facilities</vt:lpstr>
      <vt:lpstr>Public Data</vt:lpstr>
      <vt:lpstr>Processing</vt:lpstr>
      <vt:lpstr>Transmission &amp; Storage</vt:lpstr>
      <vt:lpstr>Distribution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Pye Russell</dc:creator>
  <cp:keywords/>
  <dc:description/>
  <cp:lastModifiedBy>Fisher, Michele</cp:lastModifiedBy>
  <cp:revision/>
  <dcterms:created xsi:type="dcterms:W3CDTF">2020-06-01T19:14:31Z</dcterms:created>
  <dcterms:modified xsi:type="dcterms:W3CDTF">2021-07-16T16:57:36Z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0x0101000E92BB22EC05AD43BA340B3A5F4706ED</vt:lpwstr>
  </property>
</Properties>
</file>