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ga1.sharepoint.com/sites/GC/RA Documents/Administrative/2021 Administration/AGA Website Content/NGSI/"/>
    </mc:Choice>
  </mc:AlternateContent>
  <xr:revisionPtr revIDLastSave="0" documentId="8_{099F52C8-D208-4DC2-9D31-DD3E31AABDF1}" xr6:coauthVersionLast="45" xr6:coauthVersionMax="45" xr10:uidLastSave="{00000000-0000-0000-0000-000000000000}"/>
  <bookViews>
    <workbookView xWindow="-120" yWindow="-120" windowWidth="29040" windowHeight="15840" tabRatio="728" xr2:uid="{00000000-000D-0000-FFFF-FFFF00000000}"/>
  </bookViews>
  <sheets>
    <sheet name="Instructions &amp; Reference Data" sheetId="10" r:id="rId1"/>
    <sheet name="Production GHGRP Facilities" sheetId="1" r:id="rId2"/>
    <sheet name="Production Non-GHGRP Facilities" sheetId="12" r:id="rId3"/>
    <sheet name="Public Data" sheetId="14" r:id="rId4"/>
    <sheet name="Processing" sheetId="3" state="hidden" r:id="rId5"/>
    <sheet name="Transmission &amp; Storage" sheetId="4" state="hidden" r:id="rId6"/>
    <sheet name="Distribution" sheetId="5" state="hidden" r:id="rId7"/>
  </sheets>
  <definedNames>
    <definedName name="Dehydrat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4" l="1"/>
  <c r="B6" i="14"/>
  <c r="B7" i="14"/>
  <c r="B9" i="14"/>
  <c r="J40" i="12"/>
  <c r="C40" i="12"/>
  <c r="D40" i="12"/>
  <c r="E40" i="12"/>
  <c r="F40" i="12"/>
  <c r="G40" i="12"/>
  <c r="H40" i="12"/>
  <c r="I40" i="12"/>
  <c r="B40" i="12"/>
  <c r="C24" i="1"/>
  <c r="D24" i="1"/>
  <c r="E24" i="1"/>
  <c r="F24" i="1"/>
  <c r="G24" i="1"/>
  <c r="H24" i="1"/>
  <c r="I24" i="1"/>
  <c r="B24" i="1"/>
  <c r="J24" i="1"/>
  <c r="B11" i="14" l="1"/>
  <c r="C28" i="1"/>
  <c r="D28" i="1"/>
  <c r="E28" i="1"/>
  <c r="F28" i="1"/>
  <c r="G28" i="1"/>
  <c r="H28" i="1"/>
  <c r="I28" i="1"/>
  <c r="B28" i="1"/>
  <c r="J44" i="12"/>
  <c r="C44" i="12"/>
  <c r="D44" i="12"/>
  <c r="E44" i="12"/>
  <c r="F44" i="12"/>
  <c r="G44" i="12"/>
  <c r="H44" i="12"/>
  <c r="I44" i="12"/>
  <c r="B44" i="12"/>
  <c r="J28" i="1"/>
  <c r="I22" i="12" l="1"/>
  <c r="H22" i="12"/>
  <c r="G22" i="12"/>
  <c r="F22" i="12"/>
  <c r="E22" i="12"/>
  <c r="D22" i="12"/>
  <c r="C22" i="12"/>
  <c r="B22" i="12"/>
  <c r="I68" i="12"/>
  <c r="H68" i="12"/>
  <c r="G68" i="12"/>
  <c r="F68" i="12"/>
  <c r="E68" i="12"/>
  <c r="D68" i="12"/>
  <c r="C68" i="12"/>
  <c r="B68" i="12"/>
  <c r="I60" i="12"/>
  <c r="H60" i="12"/>
  <c r="G60" i="12"/>
  <c r="F60" i="12"/>
  <c r="E60" i="12"/>
  <c r="D60" i="12"/>
  <c r="C60" i="12"/>
  <c r="B60" i="12"/>
  <c r="I57" i="12"/>
  <c r="I61" i="12" s="1"/>
  <c r="H57" i="12"/>
  <c r="H61" i="12" s="1"/>
  <c r="G57" i="12"/>
  <c r="G61" i="12" s="1"/>
  <c r="F57" i="12"/>
  <c r="F61" i="12" s="1"/>
  <c r="E57" i="12"/>
  <c r="E61" i="12" s="1"/>
  <c r="D57" i="12"/>
  <c r="D61" i="12" s="1"/>
  <c r="C57" i="12"/>
  <c r="C61" i="12" s="1"/>
  <c r="B57" i="12"/>
  <c r="J47" i="12"/>
  <c r="I47" i="12"/>
  <c r="H47" i="12"/>
  <c r="G47" i="12"/>
  <c r="F47" i="12"/>
  <c r="E47" i="12"/>
  <c r="D47" i="12"/>
  <c r="C47" i="12"/>
  <c r="B47" i="12"/>
  <c r="J46" i="12"/>
  <c r="I46" i="12"/>
  <c r="H46" i="12"/>
  <c r="G46" i="12"/>
  <c r="F46" i="12"/>
  <c r="E46" i="12"/>
  <c r="D46" i="12"/>
  <c r="C46" i="12"/>
  <c r="B46" i="12"/>
  <c r="J45" i="12"/>
  <c r="I45" i="12"/>
  <c r="H45" i="12"/>
  <c r="G45" i="12"/>
  <c r="F45" i="12"/>
  <c r="E45" i="12"/>
  <c r="D45" i="12"/>
  <c r="C45" i="12"/>
  <c r="B45" i="12"/>
  <c r="J43" i="12"/>
  <c r="I43" i="12"/>
  <c r="H43" i="12"/>
  <c r="G43" i="12"/>
  <c r="F43" i="12"/>
  <c r="E43" i="12"/>
  <c r="D43" i="12"/>
  <c r="C43" i="12"/>
  <c r="B43" i="12"/>
  <c r="J42" i="12"/>
  <c r="I42" i="12"/>
  <c r="H42" i="12"/>
  <c r="G42" i="12"/>
  <c r="F42" i="12"/>
  <c r="E42" i="12"/>
  <c r="D42" i="12"/>
  <c r="C42" i="12"/>
  <c r="B42" i="12"/>
  <c r="J41" i="12"/>
  <c r="I41" i="12"/>
  <c r="H41" i="12"/>
  <c r="G41" i="12"/>
  <c r="F41" i="12"/>
  <c r="E41" i="12"/>
  <c r="D41" i="12"/>
  <c r="C41" i="12"/>
  <c r="B41" i="12"/>
  <c r="H48" i="12" l="1"/>
  <c r="I48" i="12"/>
  <c r="B48" i="12"/>
  <c r="C48" i="12"/>
  <c r="C51" i="12" s="1"/>
  <c r="D48" i="12"/>
  <c r="F48" i="12"/>
  <c r="F51" i="12" s="1"/>
  <c r="F62" i="12" s="1"/>
  <c r="E48" i="12"/>
  <c r="G48" i="12"/>
  <c r="B61" i="12"/>
  <c r="H69" i="12"/>
  <c r="F69" i="12"/>
  <c r="G69" i="12"/>
  <c r="I69" i="12"/>
  <c r="B69" i="12"/>
  <c r="C69" i="12"/>
  <c r="D69" i="12"/>
  <c r="E69" i="12"/>
  <c r="D51" i="12" l="1"/>
  <c r="D62" i="12" s="1"/>
  <c r="D74" i="12" s="1"/>
  <c r="I51" i="12"/>
  <c r="I62" i="12" s="1"/>
  <c r="I74" i="12" s="1"/>
  <c r="G51" i="12"/>
  <c r="G62" i="12" s="1"/>
  <c r="G74" i="12" s="1"/>
  <c r="B51" i="12"/>
  <c r="B62" i="12" s="1"/>
  <c r="B74" i="12" s="1"/>
  <c r="H51" i="12"/>
  <c r="H62" i="12" s="1"/>
  <c r="H74" i="12" s="1"/>
  <c r="E51" i="12"/>
  <c r="E62" i="12" s="1"/>
  <c r="E74" i="12" s="1"/>
  <c r="B70" i="12"/>
  <c r="C62" i="12"/>
  <c r="F74" i="12"/>
  <c r="B63" i="12" l="1"/>
  <c r="B75" i="12" s="1"/>
  <c r="C74" i="12"/>
  <c r="J31" i="1" l="1"/>
  <c r="I31" i="1"/>
  <c r="H31" i="1"/>
  <c r="G31" i="1"/>
  <c r="F31" i="1"/>
  <c r="E31" i="1"/>
  <c r="D31" i="1"/>
  <c r="C31" i="1"/>
  <c r="B31" i="1"/>
  <c r="J30" i="1"/>
  <c r="I30" i="1"/>
  <c r="H30" i="1"/>
  <c r="G30" i="1"/>
  <c r="F30" i="1"/>
  <c r="E30" i="1"/>
  <c r="D30" i="1"/>
  <c r="C30" i="1"/>
  <c r="B30" i="1"/>
  <c r="J29" i="1"/>
  <c r="I29" i="1"/>
  <c r="H29" i="1"/>
  <c r="G29" i="1"/>
  <c r="F29" i="1"/>
  <c r="E29" i="1"/>
  <c r="D29" i="1"/>
  <c r="C29" i="1"/>
  <c r="B29" i="1"/>
  <c r="J27" i="1"/>
  <c r="I27" i="1"/>
  <c r="H27" i="1"/>
  <c r="G27" i="1"/>
  <c r="F27" i="1"/>
  <c r="E27" i="1"/>
  <c r="D27" i="1"/>
  <c r="C27" i="1"/>
  <c r="B27" i="1"/>
  <c r="I26" i="1"/>
  <c r="H26" i="1"/>
  <c r="G26" i="1"/>
  <c r="F26" i="1"/>
  <c r="E26" i="1"/>
  <c r="D26" i="1"/>
  <c r="C26" i="1"/>
  <c r="J26" i="1"/>
  <c r="B26" i="1"/>
  <c r="I25" i="1" l="1"/>
  <c r="I32" i="1" s="1"/>
  <c r="H25" i="1"/>
  <c r="H32" i="1" s="1"/>
  <c r="G25" i="1"/>
  <c r="G32" i="1" s="1"/>
  <c r="F25" i="1"/>
  <c r="F32" i="1" s="1"/>
  <c r="E25" i="1"/>
  <c r="E32" i="1" s="1"/>
  <c r="D25" i="1"/>
  <c r="D32" i="1" s="1"/>
  <c r="C25" i="1"/>
  <c r="C32" i="1" s="1"/>
  <c r="B25" i="1"/>
  <c r="B32" i="1" s="1"/>
  <c r="J25" i="1"/>
  <c r="B41" i="1" l="1"/>
  <c r="H52" i="1" l="1"/>
  <c r="H53" i="1" s="1"/>
  <c r="D52" i="1" l="1"/>
  <c r="D53" i="1" s="1"/>
  <c r="D41" i="1"/>
  <c r="D44" i="1"/>
  <c r="D35" i="1" l="1"/>
  <c r="D45" i="1"/>
  <c r="I52" i="1"/>
  <c r="I53" i="1" s="1"/>
  <c r="C52" i="1"/>
  <c r="C53" i="1" s="1"/>
  <c r="E52" i="1"/>
  <c r="E53" i="1" s="1"/>
  <c r="F52" i="1"/>
  <c r="F53" i="1" s="1"/>
  <c r="G52" i="1"/>
  <c r="G53" i="1" s="1"/>
  <c r="B52" i="1"/>
  <c r="B8" i="14" s="1"/>
  <c r="C44" i="1"/>
  <c r="E44" i="1"/>
  <c r="F44" i="1"/>
  <c r="G44" i="1"/>
  <c r="H44" i="1"/>
  <c r="I44" i="1"/>
  <c r="B44" i="1"/>
  <c r="C41" i="1"/>
  <c r="E41" i="1"/>
  <c r="F41" i="1"/>
  <c r="G41" i="1"/>
  <c r="H41" i="1"/>
  <c r="I41" i="1"/>
  <c r="E35" i="1"/>
  <c r="F35" i="1"/>
  <c r="F45" i="1" l="1"/>
  <c r="B53" i="1"/>
  <c r="B54" i="1" s="1"/>
  <c r="C35" i="1"/>
  <c r="H35" i="1"/>
  <c r="I35" i="1"/>
  <c r="D46" i="1"/>
  <c r="D58" i="1" s="1"/>
  <c r="I45" i="1"/>
  <c r="H45" i="1"/>
  <c r="B45" i="1"/>
  <c r="E45" i="1"/>
  <c r="C45" i="1"/>
  <c r="G45" i="1"/>
  <c r="F46" i="1"/>
  <c r="F58" i="1" s="1"/>
  <c r="G35" i="1"/>
  <c r="B35" i="1"/>
  <c r="B5" i="14" s="1"/>
  <c r="E46" i="1" l="1"/>
  <c r="E58" i="1" s="1"/>
  <c r="I46" i="1"/>
  <c r="I58" i="1" s="1"/>
  <c r="G46" i="1"/>
  <c r="G58" i="1" s="1"/>
  <c r="C46" i="1"/>
  <c r="C58" i="1" s="1"/>
  <c r="H46" i="1"/>
  <c r="H58" i="1" s="1"/>
  <c r="B46" i="1" l="1"/>
  <c r="B58" i="1" s="1"/>
  <c r="B47" i="1" l="1"/>
  <c r="B12" i="14" s="1"/>
  <c r="B59" i="1" l="1"/>
</calcChain>
</file>

<file path=xl/sharedStrings.xml><?xml version="1.0" encoding="utf-8"?>
<sst xmlns="http://schemas.openxmlformats.org/spreadsheetml/2006/main" count="687" uniqueCount="424">
  <si>
    <t>Emissions Source</t>
  </si>
  <si>
    <t>GHGRP Methodology Reference</t>
  </si>
  <si>
    <t>Description of Quanitification Method(s)</t>
  </si>
  <si>
    <t>Combustion Units</t>
  </si>
  <si>
    <t>40 CFR 98.233(z)(1); 
40 CFR 98.233(z)(2)</t>
  </si>
  <si>
    <t>Subpart W, as applicable based on fuel type – Calculation using fuel usage records and measured or estimated composition</t>
  </si>
  <si>
    <t>Compressors, Reciprocating</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</si>
  <si>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</si>
  <si>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</si>
  <si>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</si>
  <si>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</si>
  <si>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</si>
  <si>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</si>
  <si>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</si>
  <si>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</si>
  <si>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</si>
  <si>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</si>
  <si>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</si>
  <si>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</si>
  <si>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</si>
  <si>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Total GHGRP Methodology Emissions (MT)</t>
  </si>
  <si>
    <t>Description of Quanitification Method</t>
  </si>
  <si>
    <t>Blowdowns – Vessel Blowdowns</t>
  </si>
  <si>
    <t>Number of pressure vessels</t>
  </si>
  <si>
    <t>Compressors, Centrifugal with dry seals</t>
  </si>
  <si>
    <t>GHG Inventory emission factor multiplied by number of compressors</t>
  </si>
  <si>
    <t>Compressor Starts</t>
  </si>
  <si>
    <t>Pressure Relief Valves, Upsets</t>
  </si>
  <si>
    <t>Number of pressure relief valves</t>
  </si>
  <si>
    <t>GHG Inventory emission factor multiplied by number of valves</t>
  </si>
  <si>
    <t>Storage Vessels, Floating roof tanks</t>
  </si>
  <si>
    <t>Number of floating roof tanks</t>
  </si>
  <si>
    <t>GHG Inventory emission factor multiplied by floating roof tanks</t>
  </si>
  <si>
    <t>Well Drilling</t>
  </si>
  <si>
    <t>Number of wells drilled in calendar year</t>
  </si>
  <si>
    <t>GHG Inventory emission factors multiplied by number of wells drilled</t>
  </si>
  <si>
    <t>GHGI Emissions Factor</t>
  </si>
  <si>
    <t>Total GHGI Methodology Emissions (MT)</t>
  </si>
  <si>
    <t>Metric</t>
  </si>
  <si>
    <t>Data</t>
  </si>
  <si>
    <t>Description</t>
  </si>
  <si>
    <r>
      <rPr>
        <sz val="10"/>
        <rFont val="Arial"/>
        <family val="2"/>
      </rPr>
      <t>Onshore</t>
    </r>
    <r>
      <rPr>
        <sz val="10"/>
        <color theme="1"/>
        <rFont val="Arial"/>
        <family val="2"/>
      </rPr>
      <t xml:space="preserve"> Gas Production (Mscf/yr)</t>
    </r>
  </si>
  <si>
    <t>Volume (thousand standard cubic feet) of produced gas consistent with 98.236(aa)(1)(i)(A) as reported to the GHGRP</t>
  </si>
  <si>
    <t>Energy Content of Produced Gas (MMBTU/Mscf)</t>
  </si>
  <si>
    <t>Assume a default raw gas higher heating value of 1.235 MMBtu per thousand standard cubic feet from Table 3-8 of the API Compendium or a facility-specific factor</t>
  </si>
  <si>
    <t>Energy Equivalent of Produced Gas (MMBTU.yr)</t>
  </si>
  <si>
    <t>Volume (barrels) of crude and condensate produced for sales consistent with 98.236(aa)(1)(i)(C) as reported to the GHGRP</t>
  </si>
  <si>
    <t>Assume a default crude oil heating value of 5.8 MMBtu per barrel from API Compendium Table 3-8 or a facility-specific factor.</t>
  </si>
  <si>
    <t>Gas Ratio</t>
  </si>
  <si>
    <t>Natural Gas Supply Chain Methane Emissions Allocation (MT)</t>
  </si>
  <si>
    <t>Total Production Methane Emissions Allocated to Natural Gas (MT)</t>
  </si>
  <si>
    <t>Methane Content (percent)</t>
  </si>
  <si>
    <t>Natural Gas Throughput (Mcf)</t>
  </si>
  <si>
    <t>For companies with production operations, segment throughput equates to the volume of gas produced at wells consistent with 98.236(aa)(1)(i)(A) in the GHGRP</t>
  </si>
  <si>
    <t>Methane Throughput (Mcf)</t>
  </si>
  <si>
    <t>Total Methane Throughput (Mcf)</t>
  </si>
  <si>
    <t>Intensity Estimate (Percent)</t>
  </si>
  <si>
    <t xml:space="preserve">Description </t>
  </si>
  <si>
    <t>Publicly Reported Data</t>
  </si>
  <si>
    <t>NGSI participants would publicly report the following data each year. NGSI requests data at a company level. However, facility-level data may be more straightforward to report for energy content, methane content, and gas ratio.</t>
  </si>
  <si>
    <t>Disclosure Element</t>
  </si>
  <si>
    <t>Reported Data</t>
  </si>
  <si>
    <t>Total Methane Emissions</t>
  </si>
  <si>
    <t>NGSI Methane Emissions Intensity</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</si>
  <si>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</si>
  <si>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</si>
  <si>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</si>
  <si>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Received Natural Gas</t>
  </si>
  <si>
    <t>Energy Content of Received Natural Gas</t>
  </si>
  <si>
    <t>Methane Content of Received Natural Gas</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</si>
  <si>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</si>
  <si>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</si>
  <si>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</si>
  <si>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Facility Name</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</si>
  <si>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</si>
  <si>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</si>
  <si>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</si>
  <si>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</si>
  <si>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</si>
  <si>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</si>
  <si>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</si>
  <si>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</si>
  <si>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Subpart W – Calculation using count of devices and default emission factors. 
Processing segment reporters with natural gas operated pneumatic devices should use the Transmission Compression segment emission factors from Subpart W to quantify methane emissions</t>
  </si>
  <si>
    <t>Processing Segment Emissions Calculated Using GHGI Methodology</t>
  </si>
  <si>
    <t>Acid Gas Removal Units</t>
  </si>
  <si>
    <t>42,762.9 kg/acid gas removal vent</t>
  </si>
  <si>
    <t>GHG Inventory emission factor multiplied by number acid gas removal units</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</si>
  <si>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</si>
  <si>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</si>
  <si>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</si>
  <si>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</si>
  <si>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</si>
  <si>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</si>
  <si>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</si>
  <si>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</si>
  <si>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</si>
  <si>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</si>
  <si>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</si>
  <si>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</si>
  <si>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</si>
  <si>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</si>
  <si>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</si>
  <si>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</si>
  <si>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</si>
  <si>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</si>
  <si>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</si>
  <si>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</si>
  <si>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</si>
  <si>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For companies with processing operations, segment throughput equates to the volume of gas received at processing facilities consistent with 98.236(aa)(3)(i) in the GHGRP</t>
  </si>
  <si>
    <t>To calculate methane throughput, multiply methane content by natural gas throughput (Row 38 * Row 39)</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</si>
  <si>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</si>
  <si>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</si>
  <si>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</si>
  <si>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</si>
  <si>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</si>
  <si>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</si>
  <si>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r>
      <t>Total methane emissions (</t>
    </r>
    <r>
      <rPr>
        <sz val="10"/>
        <rFont val="Arial"/>
        <family val="2"/>
      </rPr>
      <t>metric tons</t>
    </r>
    <r>
      <rPr>
        <sz val="10"/>
        <color theme="1"/>
        <rFont val="Arial"/>
        <family val="2"/>
      </rPr>
      <t>) associated with natural gas processing (Row 34)</t>
    </r>
  </si>
  <si>
    <t>Volume of received gas (thousand standard cubic feet) (sum of Row 26)</t>
  </si>
  <si>
    <t>Raw gas higher heating value (MMBtu per thousand standard cubic feet) (Facility level, Row 27)</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</si>
  <si>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</si>
  <si>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</si>
  <si>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</si>
  <si>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</si>
  <si>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</si>
  <si>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</si>
  <si>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</si>
  <si>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</si>
  <si>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</si>
  <si>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</si>
  <si>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</si>
  <si>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</si>
  <si>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</si>
  <si>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</si>
  <si>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</si>
  <si>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</si>
  <si>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</si>
  <si>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</si>
  <si>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</si>
  <si>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</si>
  <si>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</si>
  <si>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</si>
  <si>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</si>
  <si>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</si>
  <si>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</si>
  <si>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</si>
  <si>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</si>
  <si>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</si>
  <si>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</si>
  <si>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</si>
  <si>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</si>
  <si>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</si>
  <si>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</si>
  <si>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</si>
  <si>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</si>
  <si>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</si>
  <si>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</si>
  <si>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</si>
  <si>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</si>
  <si>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</si>
  <si>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</si>
  <si>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</si>
  <si>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</si>
  <si>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</si>
  <si>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</si>
  <si>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</si>
  <si>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</si>
  <si>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</si>
  <si>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</si>
  <si>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</si>
  <si>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</si>
  <si>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</si>
  <si>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</si>
  <si>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</si>
  <si>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</si>
  <si>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</si>
  <si>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</si>
  <si>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</si>
  <si>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</si>
  <si>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</si>
  <si>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</si>
  <si>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 xml:space="preserve">40 CFR 98.233(r)
  </t>
  </si>
  <si>
    <t>Subpart W – Equipment leaks calculated using population counts and emission factors
• Cast Iron Mains 
• Plastic Mains 
• Protected Steel Mains 
• Unprotected Steel Mains</t>
  </si>
  <si>
    <t>Distribution Services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</si>
  <si>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</si>
  <si>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</si>
  <si>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</si>
  <si>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</si>
  <si>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</si>
  <si>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</si>
  <si>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</si>
  <si>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</si>
  <si>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</si>
  <si>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</si>
  <si>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</si>
  <si>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</si>
  <si>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Distribution Segment Emissions Calculated Using GHGI Methodology</t>
  </si>
  <si>
    <t>Blowdowns, Distribution pipeline</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</si>
  <si>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</si>
  <si>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</si>
  <si>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Damages (Distribution Upsets: Mishaps)</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</si>
  <si>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</si>
  <si>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</si>
  <si>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</si>
  <si>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</si>
  <si>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</si>
  <si>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</si>
  <si>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</si>
  <si>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</si>
  <si>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</si>
  <si>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</si>
  <si>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</si>
  <si>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</si>
  <si>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GHG Inventory emission factor multiplied by number of meters</t>
  </si>
  <si>
    <t>Meters, Commercial and industrial</t>
  </si>
  <si>
    <t>9.7 kg/meter</t>
  </si>
  <si>
    <t>Pressure Relief Valves, Routine maintenance</t>
  </si>
  <si>
    <t>0.963 kg/mile</t>
  </si>
  <si>
    <t>GHG Inventory emission factor multiplied by miles of main</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</si>
  <si>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</si>
  <si>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</si>
  <si>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</si>
  <si>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</si>
  <si>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</si>
  <si>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</si>
  <si>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Two methods are used to estimate distribution segment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</si>
  <si>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</si>
  <si>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</si>
  <si>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</si>
  <si>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The total volume of natural gas delivered to end users by the distribution company on a throughput basis as reported to EIA for Form 176</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</si>
  <si>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</si>
  <si>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</si>
  <si>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</si>
  <si>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</si>
  <si>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</si>
  <si>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</si>
  <si>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</si>
  <si>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</si>
  <si>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</si>
  <si>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</si>
  <si>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</si>
  <si>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</si>
  <si>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</si>
  <si>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</si>
  <si>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</si>
  <si>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</si>
  <si>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</si>
  <si>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</si>
  <si>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</si>
  <si>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</si>
  <si>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</si>
  <si>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</si>
  <si>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</si>
  <si>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</si>
  <si>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</si>
  <si>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</si>
  <si>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</si>
  <si>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</si>
  <si>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Basin A</t>
  </si>
  <si>
    <t>Basin B</t>
  </si>
  <si>
    <t>Basin C</t>
  </si>
  <si>
    <t>Basin D</t>
  </si>
  <si>
    <t>Basin E</t>
  </si>
  <si>
    <t>Basin F</t>
  </si>
  <si>
    <t>Basin G</t>
  </si>
  <si>
    <t>Basin H</t>
  </si>
  <si>
    <t>Value</t>
  </si>
  <si>
    <t>Unit</t>
  </si>
  <si>
    <t>Methane Density</t>
  </si>
  <si>
    <t>Emission Factor</t>
  </si>
  <si>
    <t>Units</t>
  </si>
  <si>
    <t>Wells drilled in the calendar year</t>
  </si>
  <si>
    <t>kg CH4/well drilled</t>
  </si>
  <si>
    <t>kg CH4/tank</t>
  </si>
  <si>
    <t>kg CH4/dry seal compressor</t>
  </si>
  <si>
    <t>Vessels blowdowns (applies to separators, heater-treaters, dehydrators, and in-line heaters)</t>
  </si>
  <si>
    <t>kg CH4/vessel</t>
  </si>
  <si>
    <t>PRVs releases</t>
  </si>
  <si>
    <t>kg CH4/PRV</t>
  </si>
  <si>
    <t>Compressor starts</t>
  </si>
  <si>
    <t>kg CH4/compressor</t>
  </si>
  <si>
    <t>Compressor blowdowns</t>
  </si>
  <si>
    <t>GHGI Emissions Factor (See Reference Data)</t>
  </si>
  <si>
    <t>Enter total methane emissions per facility/basin as reported to GHGRP</t>
  </si>
  <si>
    <t xml:space="preserve">Associated Gas Venting </t>
  </si>
  <si>
    <t>40 CFR 98.233(m)</t>
  </si>
  <si>
    <t>Subpart W – Calculation using volume of oil produced, gas to oil ratio (GOR), and volume of associated gas sent to sales; accounting for flare control as applicable</t>
  </si>
  <si>
    <t>Associated Gas Flaring</t>
  </si>
  <si>
    <t>40 CFR 98.233(n)</t>
  </si>
  <si>
    <t>Compressors, Centrifugal with wet seal oil degassing vents</t>
  </si>
  <si>
    <t>40 CFR 98.233(o)(10)</t>
  </si>
  <si>
    <t>Subpart W – Calculation using default population emission factor for compressors with wet seal oil degassing vents</t>
  </si>
  <si>
    <t>40 CFR 98.233(p)(10)</t>
  </si>
  <si>
    <t>Subpart W – Calculation using default population emission factor for reciprocating compressors</t>
  </si>
  <si>
    <t>Subpart W – Leak survey and default leaker emission factors for components in gas service, and population counts and default population emission factors</t>
  </si>
  <si>
    <t>Liquids Unloading</t>
  </si>
  <si>
    <t>40 CFR 98.233(f)(1)
40 CFR 98.233(f)(2) 
40 CFR 98.233(f)(3)</t>
  </si>
  <si>
    <t>Subpart W – Calculation Method 1 using direct measurement for each tubing diameter and pressure group with and without plunger lifts 
Subpart W – Calculation Method 2 using engineering calculations for wells without plunger lifts 
Subpart W – Calculation Method 3 using engineering calculations for wells with plunger lifts</t>
  </si>
  <si>
    <t xml:space="preserve">Subpart W – Calculation using count of devices and default emission factors. </t>
  </si>
  <si>
    <t>Pneumatic (Chemical Injection) Pump Vents, Natural gas driven</t>
  </si>
  <si>
    <t>40 CFR 98.233(c)</t>
  </si>
  <si>
    <t>Subpart W – Calculation using actual count of devices and default emission factors</t>
  </si>
  <si>
    <t>Storage Vessels, Fixed-roof tanks</t>
  </si>
  <si>
    <t>40 CFR 98.233(j)(1) 
40 CFR 98.233(j)(2) 
40 CFR 98.233(j)(3)</t>
  </si>
  <si>
    <t>Subpart W – Calculation Method 1 using computer modeling for gas-liquid separators or gathering and boosting non-separator equipment 
Subpart W – Calculation Method 2 using engineering calculations for gas-liquid separators or gathering and boosting non-separator equipment or wells flowing directly to atmospheric storage tanks 
Subpart W – Calculation Method  3 using an emission factor and population counts for hydrocarbon liquids flowing togas-liquid separators, non-separator equipment, or directly to atmospheric storage</t>
  </si>
  <si>
    <t>Well Venting During Well Completions / Workovers with Hydraulic Fracturing</t>
  </si>
  <si>
    <t>40 CFR 98.233(g)</t>
  </si>
  <si>
    <t>Subpart W – Calculation using combined production rate measurement and engineering calculations in Equation W-10A 
Subpart W – Calculation using measured vented or flared volume from each well in Equation W-10B 
For oil wells, this calculation is limited to oil wells that have a gas-oil ratio (GOR) of 300 scf/STB or greater</t>
  </si>
  <si>
    <t>Well Venting During Well Completions / Workovers without Hydraulic Fracturing</t>
  </si>
  <si>
    <t>40 CFR 98.233(h)</t>
  </si>
  <si>
    <t>Subpart W, for completions – Calculation using measured production rate 
Subpart W, for workovers – Calculation using a count of workovers and an emission factor</t>
  </si>
  <si>
    <t>Well Testing Venting &amp; Flaring</t>
  </si>
  <si>
    <t>40 CFR 98.233(l)</t>
  </si>
  <si>
    <t>Subpart W, for oil wells – Calculation using GOR, average annual flow rate, and testing duration in Equation W-17A 
Subpart W, for gas wells – Calculation using average annual flow rate and testing duration in Equation W-17B</t>
  </si>
  <si>
    <t>Energy Equivalent of Produced Gas (MMBTU/yr)</t>
  </si>
  <si>
    <t>Volume (thousand standard cubic feet) of produced gas consistent with 98.236(aa)(1)(i)(A) definition</t>
  </si>
  <si>
    <t>Volume (barrels) of crude and condensate produced for sales consistent with 98.236(aa)(1)(i)(C) definition</t>
  </si>
  <si>
    <t>For companies with production operations, segment throughput equates to the volume of gas produced at wells consistent with the definition at 98.236(aa)(1)(i)(A) of the GHGRP</t>
  </si>
  <si>
    <t>Compressor Blowdowns</t>
  </si>
  <si>
    <t>GHG Inventory emission factor multiplied by number of vessels</t>
  </si>
  <si>
    <t>Instructions</t>
  </si>
  <si>
    <t>Conversion Factor</t>
  </si>
  <si>
    <t>Acid gas removal units</t>
  </si>
  <si>
    <t>kg CH4/AGRU</t>
  </si>
  <si>
    <t>Number of acid gas removal units</t>
  </si>
  <si>
    <t>GHG Inventory emission factor multiplied by number of AGRUs</t>
  </si>
  <si>
    <t>Methane Emissions (Metric Ton CH4)</t>
  </si>
  <si>
    <t>Activity Data</t>
  </si>
  <si>
    <t>Number of centrifugal compressors with dry seals</t>
  </si>
  <si>
    <t>Number of compressors</t>
  </si>
  <si>
    <t>Activity Data Needed</t>
  </si>
  <si>
    <t>Overview</t>
  </si>
  <si>
    <t>Section 1. Onshore Production Segment Emissions Calculated Using GHGRP Methodology</t>
  </si>
  <si>
    <t>Section 2. Onshore Production Segment Activity Factors for Sources Using GHG Inventory Methodology</t>
  </si>
  <si>
    <t>Section 3. Onshore Production Segment Emissions Calculated Using GHG Inventory Methodology</t>
  </si>
  <si>
    <t>Section 4. Total Methane Emissions from Onshore Production Segment</t>
  </si>
  <si>
    <t>Section 5. Onshore Production Segment Emissions Allocation</t>
  </si>
  <si>
    <t>Section 6. Onshore Production Segment Methane Throughput</t>
  </si>
  <si>
    <t>Section 7. Onshore Production Segment Natural Gas Methane Emissions Intensity</t>
  </si>
  <si>
    <t>Reference Data</t>
  </si>
  <si>
    <t>Onshore Production</t>
  </si>
  <si>
    <t>Parameter</t>
  </si>
  <si>
    <t>Total Methane Emissions (MT, sum of reported GHGRP and calculated GHGI source emissions from Row 6 and 32, respectively)</t>
  </si>
  <si>
    <t>Total Methane Emissions (MT)</t>
  </si>
  <si>
    <t>Methane Content of Produced Natural Gas (%)</t>
  </si>
  <si>
    <t>Gas Ratio (%)</t>
  </si>
  <si>
    <t>NGSI Methane Emissions Intensity (%)</t>
  </si>
  <si>
    <t xml:space="preserve">Total onshore production segment methane emissions from GHGRP and non GHGRP facilities </t>
  </si>
  <si>
    <t>Total volume of natural gas produced by GHGRP and non GHGRP facilities</t>
  </si>
  <si>
    <t>Raw gas higher heating value (weighted average energy content of all gas production)</t>
  </si>
  <si>
    <t>Methane content of produced natural gas (weighted average methane content of all gas production)</t>
  </si>
  <si>
    <t>Methane emissions intensity associated with natural gas production (methane emissions associated with natural gas production divided by total methane produced)</t>
  </si>
  <si>
    <t>Produced Natural Gas (Mscf)</t>
  </si>
  <si>
    <t>Energy Content of Produced Natural Gas (MMBtu/Mscf)</t>
  </si>
  <si>
    <t>Floating roof storage tanks</t>
  </si>
  <si>
    <t>Dry seals on centrifugal compressors</t>
  </si>
  <si>
    <t>This reporting template has been developed to assist companies in calculating methane emission intensity for the onshore production segment following the Natural Gas Sustainability Initiative (NGSI) Methane Emissions Intensity Protocol v 1.0.</t>
  </si>
  <si>
    <t>Section 7 automatically calculates methane intensity.</t>
  </si>
  <si>
    <t>Blue shaded cells require information to be manually entered. This includes emissions from sources covered by the GHGRP, activity data for sources with emissions calculated using the GHG Inventory methodology, and throughput data.</t>
  </si>
  <si>
    <t>Yellow shaded cells designate activity factor data that must be manually entered.</t>
  </si>
  <si>
    <t xml:space="preserve">Orange shaded cells designate cells filled in with default assumptions for average energy content or average methane content. This information may be manually overwritten if individual facilities have average energy contents or methane contents that differ from the default factors. </t>
  </si>
  <si>
    <t>Natural Gas Throughput (Mscf)</t>
  </si>
  <si>
    <t>Methane Throughput (Mscf)</t>
  </si>
  <si>
    <t>Total Methane Throughput (Mscf)</t>
  </si>
  <si>
    <r>
      <t>To convert throughput to methane, the reporting company can use and disclose its own estimate of the methane content of produced gas or can use a default factor of 83.3 percent.</t>
    </r>
    <r>
      <rPr>
        <b/>
        <sz val="10"/>
        <color theme="1"/>
        <rFont val="Arial"/>
        <family val="2"/>
      </rPr>
      <t xml:space="preserve"> </t>
    </r>
    <r>
      <rPr>
        <sz val="10"/>
        <color theme="1"/>
        <rFont val="Arial"/>
        <family val="2"/>
      </rPr>
      <t>Change value for each facility as appropriate</t>
    </r>
  </si>
  <si>
    <t>To convert throughput to methane, the reporting company can use and disclose its own estimate of the methane content of produced gas or can use a default factor of 83.3 percent. Change value for each facility as appropriate</t>
  </si>
  <si>
    <t>Product of gas production volume and energy content (Row 39 * Row 40)</t>
  </si>
  <si>
    <t>Company-wide production segment methane throughput for GHGRP facilities (sum of methane throughput across all facilities from Row 53)</t>
  </si>
  <si>
    <t>GHGRP facility methane intensity (facility methane emissions allocated to natural gas from Row 46 / (facility methane throughput from Row 53 * methane density)</t>
  </si>
  <si>
    <t>Total methane emissons from GHGRP-reporting facilities allocated to natural gas supply chain (sum of Row 46)</t>
  </si>
  <si>
    <t>GHGRP facility methane throughput; methane content multiplied by natural gas throughput (Row 51 * Row 52)</t>
  </si>
  <si>
    <t>Methane intensity across all GHGRP facilities (total methane emissions allocated to natural gas from Row 47 / (total methane throughput from Row 54 * methane density))</t>
  </si>
  <si>
    <t>GHGRP Facility-Specific Production Segment Methane Intensity</t>
  </si>
  <si>
    <t>GHGRP Facility-Wide Production Segment Methane Intensity</t>
  </si>
  <si>
    <t>Non GHGRP Facility-Specific Production Segment Methane Intensity</t>
  </si>
  <si>
    <t>Non GHGRP Facility-Wide Production Segment Methane Intensity</t>
  </si>
  <si>
    <t>Non GHGRP facility methane intensity (facility methane emissions allocated to natural gas from Row 62 / (facility methane throughput from Row 69 * methane density)</t>
  </si>
  <si>
    <t>Methane intensity across all Non GHGRP facilities (total methane emissions allocated to natural gas from Row 63 / (total methane throughput from Row 70 * methane density))</t>
  </si>
  <si>
    <t>Total Methane Emissions (MT, sum of calculated GHGRP source and GHGI source emissions from Row 22 and 48, respectively)</t>
  </si>
  <si>
    <t>Product of gas production volume and energy content (Row 55 * Row 56)</t>
  </si>
  <si>
    <t>GHGRP facility methane emissions allocated to natural gas value chain; gas ratio multiplied by estimated total facility methane emissions (Row 35 * Row 45)</t>
  </si>
  <si>
    <t>Non GHGRP facility methane emissions allocated to natural gas value chain; gas ratio multiplied by estimated total facility methane emissions (Row 51 * Row 61)</t>
  </si>
  <si>
    <t>Non GHGRP facility methane throughput; methane content multiplied by natural gas throughput (Row 67 * Row 68)</t>
  </si>
  <si>
    <t>Company-wide production segment methane throughput for non GHGRP facilities (sum of methane throughput across all facilities from Row 69)</t>
  </si>
  <si>
    <t>Total methane emissons from non GHGRP facilities allocated to natural gas supply chain (sum of Row 62)</t>
  </si>
  <si>
    <t>Crude Oil and Condensate Production (bbl/yr)</t>
  </si>
  <si>
    <t>Energy Content of Produced Crude Oil and Condensate (MMBTU/bbl)</t>
  </si>
  <si>
    <t>Energy Equivalent of Produced Crude Oil and Condensate (MMBTU/yr)</t>
  </si>
  <si>
    <t>Calculate the gas ratio (GR) as the energy equivalent of natural gas divided by the total energy equivalent of produced natural gas and crude oil and condensate (Row 41 / (Row 41 + Row 44))</t>
  </si>
  <si>
    <t>Product of crude oil and condensate production volume and energy content (Row 42 * Row 43)</t>
  </si>
  <si>
    <t>Product of crude oil and condensate production volume and energy content (Row 58 * Row 59)</t>
  </si>
  <si>
    <t>Calculate the gas ratio (GR) as the energy equivalent of natural gas divided by the total energy equivalent of produced natural gas and crude oil and condensate (Row 57 / (Row 57 + Row 60))</t>
  </si>
  <si>
    <t>Produced Crude Oil and Condensate (bbl)</t>
  </si>
  <si>
    <t>Energy Content of Produced Crude Oil and Condensate (MMBtu/bbl)</t>
  </si>
  <si>
    <t>Total crude oil and condensate produced for sales by GHGRP and non GHGRP facilities</t>
  </si>
  <si>
    <t>Crude oil and condensate heating value (weighted average energy content from all crude oil and condensate production)</t>
  </si>
  <si>
    <t>Section 6 includes equations to calculate total methane throughput. Companies may enter their own methane content for natural gas throughput for each facility in the orange shaded cells or use the default methane content of 83.3%. Total methane throughput is automatically calculated using the methane content figure and the gas throughput data entered in Section 5.</t>
  </si>
  <si>
    <t>Source</t>
  </si>
  <si>
    <t>2018 GHGI petroleum systems production segment</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</si>
  <si>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</si>
  <si>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The second and third tabs in this spreadsheet are populated with equations for use in estimating methane emissions and methane emission intensity for facilities that report emissions under Subpart W of EPA's GHGRP ["Production GHGRP Facilities" tab] and facilities that do not report under GHGRP ["Production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</si>
  <si>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t>The process for populating the "Production GHGRP Facilities" and "Production Non-GHGRP Facilities" tab is almost identical, with the only difference occurring in Section 1. Section 1 requires input of emissions from sources included in the GHGRP. For the "Production GHGRP Facilities" tab, only total methane emissions for each facility as reported to EPA needs to be entered; there is no need to enter source-specific emissions. In the "Production-Non GHGRP Facilities" tab, emissions must be calculated using one of the listed GHGRP-approved methodologies. Because there are multiple methodologies for certain sources, these emission calculations are not automated and must be entered manually. All emissions for sources using the GHGRP methodology should be reported in metric tons of methane. A methane density conversion factor of 0.0192 metric tons / thousand standard cubic feet should be used if necessary.</t>
  </si>
  <si>
    <t>Spreadsheet Key</t>
  </si>
  <si>
    <t>Emission Factors for GHG Inventory Methodology Sources</t>
  </si>
  <si>
    <t>GHGI EFs</t>
  </si>
  <si>
    <t>2020 GHGI processing segment</t>
  </si>
  <si>
    <t>2020 GHGI production segment</t>
  </si>
  <si>
    <t>Source: 40 CFR 98.233(v)</t>
  </si>
  <si>
    <t>metric ton/thousand standard cubic feet</t>
  </si>
  <si>
    <t>Notes</t>
  </si>
  <si>
    <t>To convert thousand standard cubic feet (Mscf) methane to metric ton (MT) methane, multiply Mscf by 0.0192</t>
  </si>
  <si>
    <t xml:space="preserve">The conversion and emission factors below are used in the methane emissions and intensity calculations and should not be altered. </t>
  </si>
  <si>
    <t>2020 GHGI gathering &amp; boosting segment</t>
  </si>
  <si>
    <t>The remaining sections of the two tabs are identical. Section 2 requires input of activity data for specific sources not covered by the GHGRP in the yellow-shaded cells. Emissions from these sources are automatically calculated in Section 3 with embedded formulas using the GHG Inventory emission factors. Section 4 calculates total methane emissions from all sources for each facility.</t>
  </si>
  <si>
    <t>In Section 5, the spreadsheet allocates methane emissions between the natural gas value chain and hydrocarbon liquids value chain. Emissions are allocated based on an energy-weighted gas ratio. The gas ratio is calculated using data entered on natural gas and liquids production in the blue shaded cells and average energy contents for each commodity in the orange shaded cells. Users may enter facility-specific energy contents in the orange shaded cells if the default factors are not used. Onshore production segment methane emissions allocated to the natural gas value chain are automatically calculated using the total emissions from Section 4 and the gas ratio.</t>
  </si>
  <si>
    <t>Total GHGI Methodology Methane Emissions (MT)</t>
  </si>
  <si>
    <t>Total GHGRP Methodology Methane Emissions (MT)</t>
  </si>
  <si>
    <t xml:space="preserve">NGSI participants are encouraged to publicly report the following data each year. NGSI requests data at a company level. However, companies may also choose to disclose facility-level methane emissions and intensity </t>
  </si>
  <si>
    <t>Use this tab to calculate methane emissions and methane emissions intensity for production facilities that report emissions under Subpart W of the GHGRP</t>
  </si>
  <si>
    <t>Use this tab to calculate methane emissions and methane emissions intensity for production facilities that do not report emissions under Subpart W of the GHGRP</t>
  </si>
  <si>
    <t xml:space="preserve">NGSI Template © 2021 M.J. Bradley &amp; Associates, LLC.
For questions, contact: NGSI@mjbradley.com
</t>
  </si>
  <si>
    <t>NGSI Methane Intensity Protocol v 1.0 is available from:</t>
  </si>
  <si>
    <t>EEI NGSI Website</t>
  </si>
  <si>
    <t>NGSI @ AGA.org</t>
  </si>
  <si>
    <t xml:space="preserve">Share of natural gas produced on an energy equivalent basis (energy content of produced gas divided by sum of energy content of produced gas and produced crude oil and condensate). Note: this reflects the company-level gas ratio; to calculate company-level NGSI methane emissions intensity, emissions must be allocated using the facility-level gas ratios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</si>
</sst>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00"/>
    <numFmt numFmtId="167" formatCode="0.0000%"/>
  </numFmts>
  <fonts count="24" x14ac:knownFonts="1">
    <font>
      <sz val="11"/>
      <color theme="1"/>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name val="Arial"/>
      <family val="2"/>
    </font>
    <font>
      <b/>
      <sz val="10"/>
      <color rgb="FFFF0000"/>
      <name val="Arial"/>
      <family val="2"/>
    </font>
    <font>
      <sz val="11"/>
      <color rgb="FFFF0000"/>
      <name val="Calibri"/>
      <family val="2"/>
      <scheme val="minor"/>
    </font>
    <font>
      <sz val="8"/>
      <color theme="1" tint="0.499984740745262"/>
      <name val="Arial"/>
      <family val="2"/>
    </font>
    <font>
      <b/>
      <sz val="12"/>
      <color theme="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sz val="11"/>
      <color theme="1"/>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
    <xf numFmtId="0" fontId="0" fillId="0" borderId="0"/>
    <xf numFmtId="9" fontId="12" fillId="0" borderId="0" applyFont="0" applyFill="0" applyBorder="0" applyAlignment="0" applyProtection="0"/>
    <xf numFmtId="43" fontId="12" fillId="0" borderId="0" applyFont="0" applyFill="0" applyBorder="0" applyAlignment="0" applyProtection="0"/>
    <xf numFmtId="0" fontId="13" fillId="0" borderId="0"/>
    <xf numFmtId="0" fontId="12" fillId="0" borderId="0"/>
    <xf numFmtId="0" fontId="21" fillId="0" borderId="0" applyNumberFormat="0" applyFill="0" applyBorder="0" applyAlignment="0" applyProtection="0"/>
  </cellStyleXfs>
  <cellXfs count="241">
    <xf numFmtId="0" fontId="0" fillId="0" borderId="0" xfId="0"/>
    <xf numFmtId="0" fontId="1" fillId="0" borderId="0" xfId="0" applyFont="1" applyAlignment="1">
      <alignment wrapText="1"/>
    </xf>
    <xf numFmtId="0" fontId="3" fillId="0" borderId="0" xfId="0" applyFont="1" applyAlignment="1">
      <alignment wrapText="1"/>
    </xf>
    <xf numFmtId="0" fontId="1" fillId="0" borderId="0" xfId="0" applyFont="1" applyAlignment="1"/>
    <xf numFmtId="0" fontId="3" fillId="0" borderId="0" xfId="0" applyFont="1" applyAlignment="1"/>
    <xf numFmtId="0" fontId="0" fillId="0" borderId="0" xfId="0" applyAlignment="1"/>
    <xf numFmtId="0" fontId="1" fillId="0" borderId="0" xfId="0" applyFont="1" applyAlignment="1">
      <alignment horizontal="left" vertical="center" wrapText="1"/>
    </xf>
    <xf numFmtId="0" fontId="3" fillId="0" borderId="1" xfId="0" applyFont="1" applyBorder="1" applyAlignment="1">
      <alignment wrapText="1"/>
    </xf>
    <xf numFmtId="0" fontId="1" fillId="0" borderId="1" xfId="0" applyFont="1" applyBorder="1" applyAlignment="1">
      <alignment horizontal="left" vertical="center" wrapText="1"/>
    </xf>
    <xf numFmtId="0" fontId="1" fillId="2" borderId="1" xfId="0" applyFont="1" applyFill="1" applyBorder="1" applyAlignment="1"/>
    <xf numFmtId="0" fontId="1" fillId="2" borderId="1" xfId="0" applyFont="1" applyFill="1" applyBorder="1" applyAlignment="1">
      <alignment vertical="center"/>
    </xf>
    <xf numFmtId="0" fontId="1" fillId="0" borderId="0" xfId="0" applyFont="1" applyAlignment="1">
      <alignment vertical="top"/>
    </xf>
    <xf numFmtId="0" fontId="1" fillId="3" borderId="0" xfId="0" applyFont="1" applyFill="1" applyAlignment="1">
      <alignment wrapText="1"/>
    </xf>
    <xf numFmtId="0" fontId="1" fillId="3" borderId="0" xfId="0" applyFont="1" applyFill="1" applyAlignment="1"/>
    <xf numFmtId="0" fontId="6" fillId="3" borderId="0" xfId="0" applyFont="1" applyFill="1"/>
    <xf numFmtId="0" fontId="7" fillId="3" borderId="0" xfId="0" applyFont="1" applyFill="1" applyAlignment="1"/>
    <xf numFmtId="0" fontId="6" fillId="3" borderId="0" xfId="0" applyFont="1" applyFill="1" applyAlignment="1"/>
    <xf numFmtId="0" fontId="3" fillId="3" borderId="0" xfId="0" applyFont="1" applyFill="1" applyAlignment="1"/>
    <xf numFmtId="0" fontId="1" fillId="0" borderId="1" xfId="0" applyFont="1" applyBorder="1" applyAlignment="1">
      <alignment vertical="center"/>
    </xf>
    <xf numFmtId="0" fontId="1" fillId="0" borderId="1" xfId="0" applyFont="1" applyBorder="1" applyAlignment="1">
      <alignment horizontal="left" vertical="top" wrapText="1"/>
    </xf>
    <xf numFmtId="0" fontId="4" fillId="0" borderId="1" xfId="0" applyFont="1" applyBorder="1" applyAlignment="1">
      <alignment vertical="center" wrapText="1"/>
    </xf>
    <xf numFmtId="0" fontId="1" fillId="0" borderId="0" xfId="0" applyFont="1" applyBorder="1" applyAlignment="1">
      <alignment wrapText="1"/>
    </xf>
    <xf numFmtId="0" fontId="1" fillId="3" borderId="0" xfId="0" applyFont="1" applyFill="1" applyBorder="1" applyAlignment="1">
      <alignment wrapText="1"/>
    </xf>
    <xf numFmtId="0" fontId="3" fillId="0" borderId="0" xfId="0" applyFont="1" applyBorder="1" applyAlignment="1">
      <alignment wrapText="1"/>
    </xf>
    <xf numFmtId="0" fontId="1" fillId="0" borderId="0" xfId="0" applyFont="1" applyBorder="1" applyAlignment="1">
      <alignment vertical="top" wrapText="1"/>
    </xf>
    <xf numFmtId="0" fontId="1" fillId="0" borderId="0" xfId="0" applyFont="1" applyFill="1" applyAlignment="1">
      <alignment wrapText="1"/>
    </xf>
    <xf numFmtId="0" fontId="1" fillId="0" borderId="0" xfId="0" applyFont="1" applyFill="1" applyAlignment="1"/>
    <xf numFmtId="0" fontId="3" fillId="0" borderId="1" xfId="0" applyFont="1" applyBorder="1" applyAlignment="1">
      <alignment vertical="center" wrapText="1"/>
    </xf>
    <xf numFmtId="0" fontId="1" fillId="0" borderId="1" xfId="0" applyFont="1" applyBorder="1" applyAlignment="1">
      <alignment wrapText="1"/>
    </xf>
    <xf numFmtId="0" fontId="3" fillId="0" borderId="0" xfId="0" applyFont="1" applyAlignment="1">
      <alignment vertical="top" wrapText="1"/>
    </xf>
    <xf numFmtId="0" fontId="1" fillId="0" borderId="1" xfId="0" applyFont="1" applyFill="1" applyBorder="1" applyAlignment="1">
      <alignment vertical="center"/>
    </xf>
    <xf numFmtId="0" fontId="9" fillId="0" borderId="0" xfId="0" applyFont="1" applyBorder="1" applyAlignment="1">
      <alignment vertical="center"/>
    </xf>
    <xf numFmtId="0" fontId="1" fillId="0" borderId="0" xfId="0" applyFont="1" applyAlignment="1">
      <alignment vertical="top"/>
    </xf>
    <xf numFmtId="0" fontId="8" fillId="0" borderId="0" xfId="0" applyFont="1" applyFill="1" applyAlignment="1"/>
    <xf numFmtId="0" fontId="3" fillId="0" borderId="11" xfId="0" applyFont="1" applyBorder="1" applyAlignment="1">
      <alignment wrapText="1"/>
    </xf>
    <xf numFmtId="0" fontId="6" fillId="4" borderId="0" xfId="0" applyFont="1" applyFill="1"/>
    <xf numFmtId="0" fontId="1" fillId="4" borderId="0" xfId="0" applyFont="1" applyFill="1" applyAlignment="1"/>
    <xf numFmtId="0" fontId="2" fillId="0" borderId="0" xfId="0" applyFont="1" applyFill="1" applyAlignment="1">
      <alignment wrapText="1"/>
    </xf>
    <xf numFmtId="0" fontId="6" fillId="6" borderId="0" xfId="0" applyFont="1" applyFill="1"/>
    <xf numFmtId="0" fontId="1" fillId="6" borderId="0" xfId="0" applyFont="1" applyFill="1" applyAlignment="1"/>
    <xf numFmtId="0" fontId="1" fillId="6" borderId="0" xfId="0" applyFont="1" applyFill="1" applyAlignment="1">
      <alignment wrapText="1"/>
    </xf>
    <xf numFmtId="0" fontId="3" fillId="6" borderId="0" xfId="0" applyFont="1" applyFill="1" applyAlignment="1"/>
    <xf numFmtId="0" fontId="7" fillId="6" borderId="0" xfId="0" applyFont="1" applyFill="1" applyAlignment="1"/>
    <xf numFmtId="0" fontId="6" fillId="6" borderId="0" xfId="0" applyFont="1" applyFill="1" applyAlignment="1"/>
    <xf numFmtId="0" fontId="8" fillId="6" borderId="0" xfId="0" applyFont="1" applyFill="1" applyAlignment="1">
      <alignment wrapText="1"/>
    </xf>
    <xf numFmtId="0" fontId="1" fillId="5" borderId="2" xfId="0" applyFont="1" applyFill="1" applyBorder="1" applyAlignment="1"/>
    <xf numFmtId="0" fontId="3" fillId="0" borderId="10" xfId="0" applyFont="1" applyBorder="1" applyAlignment="1"/>
    <xf numFmtId="0" fontId="3" fillId="0" borderId="13" xfId="0" applyFont="1" applyBorder="1" applyAlignment="1">
      <alignment horizontal="center"/>
    </xf>
    <xf numFmtId="0" fontId="1" fillId="5" borderId="16" xfId="0" applyFont="1" applyFill="1" applyBorder="1" applyAlignment="1"/>
    <xf numFmtId="0" fontId="3" fillId="0" borderId="1" xfId="0" applyFont="1" applyFill="1" applyBorder="1" applyAlignment="1">
      <alignment wrapText="1"/>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2" xfId="0" applyFont="1" applyBorder="1" applyAlignment="1">
      <alignment horizontal="center"/>
    </xf>
    <xf numFmtId="0" fontId="1" fillId="2" borderId="2" xfId="0" applyFont="1" applyFill="1" applyBorder="1" applyAlignment="1">
      <alignment vertical="center"/>
    </xf>
    <xf numFmtId="0" fontId="1" fillId="0" borderId="1" xfId="0" applyFont="1" applyBorder="1" applyAlignment="1">
      <alignment vertical="center" wrapText="1"/>
    </xf>
    <xf numFmtId="0" fontId="3" fillId="0" borderId="1" xfId="0" applyFont="1" applyBorder="1" applyAlignment="1">
      <alignment horizontal="center"/>
    </xf>
    <xf numFmtId="0" fontId="1" fillId="0" borderId="12" xfId="0" applyFont="1" applyBorder="1" applyAlignment="1">
      <alignment vertical="top" wrapText="1"/>
    </xf>
    <xf numFmtId="9" fontId="1" fillId="0" borderId="0" xfId="1" applyFont="1" applyAlignment="1">
      <alignment wrapText="1"/>
    </xf>
    <xf numFmtId="0" fontId="3" fillId="0" borderId="1" xfId="0" applyFont="1" applyBorder="1" applyAlignment="1">
      <alignment horizontal="center"/>
    </xf>
    <xf numFmtId="0" fontId="3" fillId="0" borderId="1" xfId="0" applyFont="1" applyBorder="1" applyAlignment="1">
      <alignment horizontal="center"/>
    </xf>
    <xf numFmtId="0" fontId="1" fillId="0" borderId="0" xfId="0" applyFont="1"/>
    <xf numFmtId="0" fontId="1" fillId="0" borderId="0" xfId="0" applyFont="1" applyFill="1" applyAlignment="1">
      <alignment vertical="center" wrapText="1"/>
    </xf>
    <xf numFmtId="9" fontId="1" fillId="0" borderId="1" xfId="1" applyFont="1" applyFill="1" applyBorder="1" applyAlignment="1">
      <alignment horizontal="center" vertical="center"/>
    </xf>
    <xf numFmtId="3" fontId="1" fillId="0" borderId="1" xfId="0" applyNumberFormat="1" applyFont="1" applyFill="1" applyBorder="1" applyAlignment="1">
      <alignment horizontal="center" vertical="center"/>
    </xf>
    <xf numFmtId="164" fontId="1" fillId="5" borderId="2" xfId="1" applyNumberFormat="1" applyFont="1" applyFill="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1" fillId="0" borderId="1" xfId="0" applyFont="1" applyBorder="1" applyAlignment="1">
      <alignment vertical="top" wrapText="1"/>
    </xf>
    <xf numFmtId="0" fontId="3" fillId="0" borderId="1" xfId="0" applyFont="1" applyBorder="1"/>
    <xf numFmtId="0" fontId="1" fillId="0" borderId="1" xfId="0" applyFont="1" applyBorder="1" applyAlignment="1">
      <alignment vertical="center" wrapText="1"/>
    </xf>
    <xf numFmtId="0" fontId="3" fillId="0" borderId="1" xfId="0" applyFont="1" applyBorder="1" applyAlignment="1">
      <alignment horizontal="center"/>
    </xf>
    <xf numFmtId="0" fontId="7" fillId="3" borderId="0" xfId="0" applyFont="1" applyFill="1"/>
    <xf numFmtId="0" fontId="8" fillId="3" borderId="0" xfId="0" applyFont="1" applyFill="1" applyAlignment="1">
      <alignment wrapText="1"/>
    </xf>
    <xf numFmtId="0" fontId="1" fillId="0" borderId="1" xfId="0" applyFont="1" applyBorder="1" applyAlignment="1">
      <alignment horizontal="left" vertical="center"/>
    </xf>
    <xf numFmtId="4" fontId="1" fillId="7" borderId="2" xfId="0" applyNumberFormat="1" applyFont="1" applyFill="1" applyBorder="1" applyAlignment="1">
      <alignment horizontal="center" vertical="center"/>
    </xf>
    <xf numFmtId="4" fontId="1" fillId="5" borderId="2"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164" fontId="1" fillId="8" borderId="1" xfId="1" applyNumberFormat="1" applyFont="1" applyFill="1" applyBorder="1" applyAlignment="1">
      <alignment horizontal="center" vertical="center"/>
    </xf>
    <xf numFmtId="0" fontId="3" fillId="0" borderId="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horizontal="center"/>
    </xf>
    <xf numFmtId="0" fontId="1" fillId="9" borderId="1" xfId="0" applyFont="1" applyFill="1" applyBorder="1" applyAlignment="1">
      <alignment horizontal="left" vertical="center"/>
    </xf>
    <xf numFmtId="0" fontId="3" fillId="0" borderId="0" xfId="0" applyFont="1"/>
    <xf numFmtId="0" fontId="1" fillId="0" borderId="0" xfId="0" applyFont="1" applyFill="1"/>
    <xf numFmtId="0" fontId="1" fillId="0" borderId="0" xfId="0" applyFont="1" applyAlignment="1">
      <alignment horizontal="left" vertical="center"/>
    </xf>
    <xf numFmtId="0" fontId="1" fillId="0" borderId="0" xfId="0" applyFont="1" applyAlignment="1">
      <alignment vertical="center"/>
    </xf>
    <xf numFmtId="0" fontId="1" fillId="0" borderId="1" xfId="0" applyFont="1" applyBorder="1" applyAlignment="1">
      <alignment wrapText="1"/>
    </xf>
    <xf numFmtId="0" fontId="1" fillId="0" borderId="1" xfId="0" applyFont="1" applyBorder="1" applyAlignment="1">
      <alignment vertical="center" wrapText="1"/>
    </xf>
    <xf numFmtId="4" fontId="1" fillId="0" borderId="1" xfId="0" applyNumberFormat="1" applyFont="1" applyFill="1" applyBorder="1" applyAlignment="1">
      <alignment horizontal="center" vertical="center"/>
    </xf>
    <xf numFmtId="0" fontId="1" fillId="0" borderId="1" xfId="0" applyFont="1" applyBorder="1" applyAlignment="1"/>
    <xf numFmtId="4" fontId="1" fillId="0" borderId="1" xfId="0" applyNumberFormat="1" applyFont="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43" fontId="1" fillId="0" borderId="1" xfId="2" applyFont="1" applyFill="1" applyBorder="1" applyAlignment="1">
      <alignment vertical="center"/>
    </xf>
    <xf numFmtId="0" fontId="15" fillId="0" borderId="0" xfId="0" applyFont="1"/>
    <xf numFmtId="0" fontId="1" fillId="0" borderId="0" xfId="0" applyFont="1" applyBorder="1"/>
    <xf numFmtId="2" fontId="1" fillId="10" borderId="10" xfId="0" applyNumberFormat="1" applyFont="1" applyFill="1" applyBorder="1" applyAlignment="1">
      <alignment horizontal="center"/>
    </xf>
    <xf numFmtId="2" fontId="1" fillId="10" borderId="11" xfId="0" applyNumberFormat="1" applyFont="1" applyFill="1" applyBorder="1" applyAlignment="1">
      <alignment horizontal="center"/>
    </xf>
    <xf numFmtId="0" fontId="3" fillId="0" borderId="0" xfId="0" applyFont="1" applyBorder="1"/>
    <xf numFmtId="0" fontId="3" fillId="0" borderId="8" xfId="3" applyFont="1" applyFill="1" applyBorder="1"/>
    <xf numFmtId="0" fontId="1" fillId="0" borderId="14" xfId="0" applyFont="1" applyBorder="1"/>
    <xf numFmtId="0" fontId="1" fillId="0" borderId="14" xfId="0" applyFont="1" applyFill="1" applyBorder="1"/>
    <xf numFmtId="0" fontId="3" fillId="0" borderId="8" xfId="0" applyFont="1" applyBorder="1"/>
    <xf numFmtId="2" fontId="1" fillId="2" borderId="1" xfId="0" applyNumberFormat="1" applyFont="1" applyFill="1" applyBorder="1" applyAlignment="1">
      <alignment vertical="center"/>
    </xf>
    <xf numFmtId="2" fontId="1" fillId="10" borderId="1" xfId="0" applyNumberFormat="1" applyFont="1" applyFill="1" applyBorder="1"/>
    <xf numFmtId="2" fontId="1" fillId="10" borderId="1" xfId="0" applyNumberFormat="1" applyFont="1" applyFill="1" applyBorder="1" applyAlignment="1"/>
    <xf numFmtId="0" fontId="3" fillId="0" borderId="0" xfId="0" applyFont="1" applyAlignment="1">
      <alignment horizontal="left" vertical="center" wrapText="1"/>
    </xf>
    <xf numFmtId="0" fontId="1" fillId="0" borderId="1" xfId="0" applyFont="1" applyBorder="1" applyAlignment="1">
      <alignment vertical="top" wrapText="1"/>
    </xf>
    <xf numFmtId="165" fontId="1" fillId="8" borderId="1" xfId="0" applyNumberFormat="1" applyFont="1" applyFill="1" applyBorder="1" applyAlignment="1">
      <alignment horizontal="center" vertical="center"/>
    </xf>
    <xf numFmtId="166" fontId="1" fillId="8" borderId="1" xfId="0" applyNumberFormat="1" applyFont="1" applyFill="1" applyBorder="1" applyAlignment="1">
      <alignment horizontal="center" vertical="center"/>
    </xf>
    <xf numFmtId="2" fontId="1" fillId="2" borderId="1" xfId="0" applyNumberFormat="1" applyFont="1" applyFill="1" applyBorder="1"/>
    <xf numFmtId="2" fontId="1" fillId="5" borderId="2" xfId="1" applyNumberFormat="1" applyFont="1" applyFill="1" applyBorder="1" applyAlignment="1">
      <alignment horizontal="center" vertical="center"/>
    </xf>
    <xf numFmtId="0" fontId="4" fillId="0" borderId="14" xfId="0" applyFont="1" applyFill="1" applyBorder="1" applyAlignment="1">
      <alignment vertical="top" wrapText="1"/>
    </xf>
    <xf numFmtId="0" fontId="18" fillId="3" borderId="2" xfId="0" applyFont="1" applyFill="1" applyBorder="1"/>
    <xf numFmtId="0" fontId="1" fillId="3" borderId="4" xfId="0" applyFont="1" applyFill="1" applyBorder="1"/>
    <xf numFmtId="0" fontId="1" fillId="3" borderId="3" xfId="0" applyFont="1" applyFill="1" applyBorder="1"/>
    <xf numFmtId="0" fontId="17" fillId="0" borderId="0" xfId="4" applyFont="1" applyAlignment="1">
      <alignment vertical="top" wrapText="1"/>
    </xf>
    <xf numFmtId="0" fontId="20" fillId="0" borderId="8" xfId="3" applyFont="1" applyBorder="1"/>
    <xf numFmtId="167" fontId="1" fillId="0" borderId="12" xfId="1" applyNumberFormat="1" applyFont="1" applyFill="1" applyBorder="1" applyAlignment="1">
      <alignment horizontal="center" vertical="center" wrapText="1"/>
    </xf>
    <xf numFmtId="167" fontId="1" fillId="5" borderId="2" xfId="1" applyNumberFormat="1" applyFont="1" applyFill="1" applyBorder="1" applyAlignment="1">
      <alignment horizontal="center" vertical="center"/>
    </xf>
    <xf numFmtId="0" fontId="1" fillId="0" borderId="2" xfId="0" applyFont="1" applyBorder="1"/>
    <xf numFmtId="0" fontId="4" fillId="0" borderId="3" xfId="0" applyFont="1" applyBorder="1" applyAlignment="1">
      <alignment vertical="center"/>
    </xf>
    <xf numFmtId="0" fontId="4" fillId="0" borderId="3" xfId="0" applyFont="1" applyBorder="1" applyAlignment="1">
      <alignment vertical="center" wrapText="1"/>
    </xf>
    <xf numFmtId="0" fontId="22" fillId="0" borderId="0" xfId="5" applyFont="1"/>
    <xf numFmtId="0" fontId="23" fillId="0" borderId="0" xfId="0" applyFont="1"/>
    <xf numFmtId="0" fontId="1" fillId="0" borderId="1" xfId="0" applyFont="1" applyBorder="1" applyAlignment="1">
      <alignment vertical="center" wrapText="1"/>
    </xf>
    <xf numFmtId="10" fontId="1" fillId="5" borderId="2" xfId="1" applyNumberFormat="1" applyFont="1" applyFill="1" applyBorder="1" applyAlignment="1">
      <alignment horizontal="center" vertical="center" wrapText="1"/>
    </xf>
    <xf numFmtId="0" fontId="3" fillId="0" borderId="0" xfId="0" applyFont="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9" borderId="5" xfId="0" applyFont="1" applyFill="1" applyBorder="1" applyAlignment="1">
      <alignment vertical="top" wrapText="1"/>
    </xf>
    <xf numFmtId="0" fontId="1" fillId="9" borderId="0" xfId="0" applyFont="1" applyFill="1" applyBorder="1" applyAlignment="1">
      <alignment vertical="top" wrapText="1"/>
    </xf>
    <xf numFmtId="0" fontId="1" fillId="9" borderId="6" xfId="0" applyFont="1" applyFill="1" applyBorder="1" applyAlignment="1">
      <alignment vertical="top" wrapText="1"/>
    </xf>
    <xf numFmtId="0" fontId="1" fillId="0" borderId="1" xfId="0" applyFont="1" applyBorder="1" applyAlignment="1">
      <alignment vertical="center" wrapText="1"/>
    </xf>
    <xf numFmtId="0" fontId="1" fillId="9" borderId="0" xfId="0" applyFont="1" applyFill="1" applyBorder="1" applyAlignment="1">
      <alignment vertical="top"/>
    </xf>
    <xf numFmtId="0" fontId="1" fillId="9" borderId="6" xfId="0" applyFont="1" applyFill="1" applyBorder="1" applyAlignment="1">
      <alignment vertical="top"/>
    </xf>
    <xf numFmtId="0" fontId="1" fillId="9" borderId="0" xfId="0" applyFont="1" applyFill="1" applyBorder="1" applyAlignment="1">
      <alignment horizontal="center" vertical="top"/>
    </xf>
    <xf numFmtId="0" fontId="1" fillId="9" borderId="6" xfId="0" applyFont="1" applyFill="1" applyBorder="1" applyAlignment="1">
      <alignment horizontal="center" vertical="top"/>
    </xf>
    <xf numFmtId="0" fontId="1" fillId="9" borderId="17" xfId="0" applyFont="1" applyFill="1" applyBorder="1" applyAlignment="1">
      <alignment horizontal="center" vertical="top"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center"/>
    </xf>
    <xf numFmtId="2" fontId="1" fillId="2" borderId="1" xfId="0" applyNumberFormat="1" applyFont="1" applyFill="1" applyBorder="1" applyAlignment="1">
      <alignment horizontal="center"/>
    </xf>
    <xf numFmtId="0" fontId="1" fillId="0" borderId="1" xfId="0" applyFont="1" applyBorder="1" applyAlignment="1">
      <alignment vertical="top" wrapText="1"/>
    </xf>
    <xf numFmtId="0" fontId="14" fillId="0" borderId="1" xfId="0" applyFont="1" applyBorder="1"/>
    <xf numFmtId="0" fontId="19" fillId="0" borderId="14" xfId="0" applyFont="1" applyBorder="1"/>
    <xf numFmtId="0" fontId="19" fillId="0" borderId="0" xfId="0" applyFont="1" applyAlignment="1">
      <alignment vertical="top" wrapText="1"/>
    </xf>
    <xf numFmtId="0" fontId="17" fillId="0" borderId="0" xfId="4" applyFont="1" applyAlignment="1">
      <alignment vertical="top" wrapText="1"/>
    </xf>
    <xf numFmtId="0" fontId="18" fillId="3" borderId="2" xfId="0" applyFont="1" applyFill="1" applyBorder="1"/>
    <xf numFmtId="0" fontId="18" fillId="3" borderId="4" xfId="0" applyFont="1" applyFill="1" applyBorder="1"/>
    <xf numFmtId="0" fontId="18" fillId="3" borderId="3" xfId="0" applyFont="1" applyFill="1" applyBorder="1"/>
    <xf numFmtId="0" fontId="0" fillId="0" borderId="1" xfId="0" applyBorder="1" applyAlignment="1"/>
    <xf numFmtId="0" fontId="1" fillId="8" borderId="1" xfId="0" applyFont="1" applyFill="1" applyBorder="1" applyAlignment="1">
      <alignment horizontal="center" vertical="center"/>
    </xf>
    <xf numFmtId="0" fontId="15" fillId="0" borderId="0" xfId="0" applyFont="1" applyAlignment="1">
      <alignment wrapText="1"/>
    </xf>
    <xf numFmtId="0" fontId="16" fillId="0" borderId="0" xfId="0" applyFont="1" applyAlignment="1">
      <alignment wrapText="1"/>
    </xf>
    <xf numFmtId="0" fontId="3" fillId="0" borderId="0" xfId="0" applyFont="1" applyAlignment="1">
      <alignment wrapText="1"/>
    </xf>
    <xf numFmtId="0" fontId="1" fillId="9" borderId="14" xfId="0" applyFont="1" applyFill="1" applyBorder="1" applyAlignment="1">
      <alignment vertical="top" wrapText="1"/>
    </xf>
    <xf numFmtId="0" fontId="1" fillId="9" borderId="15" xfId="0" applyFont="1" applyFill="1" applyBorder="1" applyAlignment="1">
      <alignment vertical="top" wrapText="1"/>
    </xf>
    <xf numFmtId="0" fontId="1" fillId="9" borderId="5" xfId="0" applyFont="1" applyFill="1" applyBorder="1" applyAlignment="1">
      <alignment horizontal="center" vertical="top" wrapText="1"/>
    </xf>
    <xf numFmtId="0" fontId="1" fillId="9" borderId="0" xfId="0" applyFont="1" applyFill="1" applyBorder="1" applyAlignment="1">
      <alignment horizontal="center" vertical="top" wrapText="1"/>
    </xf>
    <xf numFmtId="0" fontId="1" fillId="9" borderId="6" xfId="0" applyFont="1" applyFill="1" applyBorder="1" applyAlignment="1">
      <alignment horizontal="center" vertical="top" wrapText="1"/>
    </xf>
    <xf numFmtId="0" fontId="18" fillId="3" borderId="0" xfId="0" applyFont="1" applyFill="1"/>
    <xf numFmtId="0" fontId="1" fillId="0" borderId="1" xfId="0" applyFont="1" applyBorder="1" applyAlignment="1">
      <alignment horizontal="center"/>
    </xf>
    <xf numFmtId="0" fontId="1" fillId="9" borderId="11" xfId="0" applyFont="1" applyFill="1" applyBorder="1" applyAlignment="1">
      <alignment vertical="top" wrapText="1"/>
    </xf>
    <xf numFmtId="0" fontId="1" fillId="9" borderId="1" xfId="0" applyFont="1" applyFill="1" applyBorder="1" applyAlignment="1">
      <alignment vertical="top" wrapText="1"/>
    </xf>
    <xf numFmtId="0" fontId="1" fillId="9" borderId="10" xfId="0" applyFont="1" applyFill="1" applyBorder="1" applyAlignment="1">
      <alignment vertical="top" wrapTex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167" fontId="1" fillId="0" borderId="7" xfId="1" applyNumberFormat="1" applyFont="1" applyFill="1" applyBorder="1" applyAlignment="1">
      <alignment horizontal="center" vertical="center"/>
    </xf>
    <xf numFmtId="167" fontId="1" fillId="0" borderId="8" xfId="1" applyNumberFormat="1" applyFont="1" applyFill="1" applyBorder="1" applyAlignment="1">
      <alignment horizontal="center" vertical="center"/>
    </xf>
    <xf numFmtId="167" fontId="1" fillId="0" borderId="9" xfId="1"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2" xfId="0" applyFont="1" applyBorder="1" applyAlignment="1"/>
    <xf numFmtId="0" fontId="3" fillId="0" borderId="3" xfId="0" applyFont="1" applyBorder="1" applyAlignment="1"/>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0" xfId="0" applyFont="1" applyBorder="1" applyAlignment="1">
      <alignment horizontal="center" wrapText="1"/>
    </xf>
    <xf numFmtId="0" fontId="3" fillId="0" borderId="11" xfId="0" applyFont="1" applyBorder="1" applyAlignment="1">
      <alignment horizontal="center" wrapText="1"/>
    </xf>
    <xf numFmtId="0" fontId="1" fillId="0" borderId="16"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15" fillId="0" borderId="0" xfId="0" applyFont="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xf numFmtId="0" fontId="3" fillId="0" borderId="21" xfId="0" applyFont="1" applyBorder="1" applyAlignment="1"/>
    <xf numFmtId="0" fontId="3" fillId="0" borderId="22" xfId="0" applyFont="1" applyBorder="1" applyAlignment="1"/>
    <xf numFmtId="0" fontId="1" fillId="0" borderId="2" xfId="0" applyFont="1" applyBorder="1" applyAlignment="1">
      <alignment vertical="center" wrapText="1"/>
    </xf>
    <xf numFmtId="0" fontId="1" fillId="0" borderId="3" xfId="0" applyFont="1" applyBorder="1" applyAlignment="1">
      <alignment vertical="center" wrapText="1"/>
    </xf>
    <xf numFmtId="0" fontId="11" fillId="0" borderId="0" xfId="0" applyFont="1" applyAlignment="1">
      <alignment vertical="top" wrapText="1"/>
    </xf>
    <xf numFmtId="0" fontId="10" fillId="0" borderId="0" xfId="0" applyFont="1" applyAlignment="1">
      <alignment wrapText="1"/>
    </xf>
    <xf numFmtId="0" fontId="1" fillId="0" borderId="12" xfId="0" applyFont="1" applyBorder="1" applyAlignment="1">
      <alignment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3" fillId="0" borderId="13" xfId="0" applyFont="1" applyBorder="1" applyAlignment="1"/>
    <xf numFmtId="0" fontId="3" fillId="0" borderId="14" xfId="0" applyFont="1" applyBorder="1" applyAlignment="1"/>
    <xf numFmtId="0" fontId="3" fillId="0" borderId="15" xfId="0" applyFont="1" applyBorder="1" applyAlignment="1"/>
    <xf numFmtId="0" fontId="3" fillId="0" borderId="1" xfId="0" applyFont="1" applyBorder="1" applyAlignment="1"/>
    <xf numFmtId="0" fontId="3" fillId="0" borderId="5" xfId="0" applyFont="1" applyBorder="1" applyAlignment="1"/>
    <xf numFmtId="0" fontId="3" fillId="0" borderId="0" xfId="0" applyFont="1" applyBorder="1" applyAlignment="1"/>
    <xf numFmtId="0" fontId="3" fillId="0" borderId="6" xfId="0" applyFont="1" applyBorder="1" applyAlignment="1"/>
    <xf numFmtId="0" fontId="1" fillId="2" borderId="2" xfId="0" applyFont="1" applyFill="1" applyBorder="1" applyAlignment="1"/>
    <xf numFmtId="0" fontId="1" fillId="2" borderId="4" xfId="0" applyFont="1" applyFill="1" applyBorder="1" applyAlignment="1"/>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1" fillId="2" borderId="3" xfId="0" applyFont="1" applyFill="1" applyBorder="1" applyAlignment="1"/>
    <xf numFmtId="0" fontId="1" fillId="0" borderId="12" xfId="0" applyFont="1" applyBorder="1" applyAlignment="1">
      <alignment vertical="top"/>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8" xfId="0" applyFont="1" applyFill="1" applyBorder="1" applyAlignment="1">
      <alignment wrapText="1"/>
    </xf>
  </cellXfs>
  <cellStyles count="6">
    <cellStyle name="Comma" xfId="2" builtinId="3"/>
    <cellStyle name="Hyperlink" xfId="5" builtinId="8"/>
    <cellStyle name="Normal" xfId="0" builtinId="0"/>
    <cellStyle name="Normal 2" xfId="4" xr:uid="{F34FC9DC-AC16-4B09-92E3-F3874C906B25}"/>
    <cellStyle name="Normal 2 8" xfId="3"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J88"/>
  <sheetViews>
    <sheetView tabSelected="1" zoomScaleNormal="100" workbookViewId="0"/>
  </sheetViews>
  <sheetFormatPr defaultColWidth="8.5703125" defaultRowHeight="12.75" x14ac:dyDescent="0.2"/>
  <cols>
    <col min="1" max="1" width="8.5703125" style="64" customWidth="1"/>
    <col min="2" max="2" width="8.5703125" style="64"/>
    <col min="3" max="3" width="5.85546875" style="64" customWidth="1"/>
    <col min="4" max="4" width="54.140625" style="64" customWidth="1"/>
    <col min="5" max="5" width="14.85546875" style="64" bestFit="1" customWidth="1"/>
    <col min="6" max="6" width="28.42578125" style="64" bestFit="1" customWidth="1"/>
    <col min="7" max="7" width="10.5703125" style="64" customWidth="1"/>
    <col min="8" max="8" width="27.42578125" style="64" customWidth="1"/>
    <col min="9" max="9" width="17.42578125" style="64" customWidth="1"/>
    <col min="10" max="16384" width="8.5703125" style="64"/>
  </cols>
  <sheetData>
    <row r="1" spans="1:9" x14ac:dyDescent="0.2">
      <c r="A1" s="100"/>
    </row>
    <row r="2" spans="1:9" ht="27.95" customHeight="1" x14ac:dyDescent="0.2">
      <c r="A2" s="169" t="s">
        <v>355</v>
      </c>
      <c r="B2" s="169"/>
      <c r="C2" s="169"/>
      <c r="D2" s="169"/>
      <c r="E2" s="169"/>
      <c r="F2" s="169"/>
      <c r="H2" s="161" t="s">
        <v>419</v>
      </c>
      <c r="I2" s="161"/>
    </row>
    <row r="3" spans="1:9" ht="15.75" customHeight="1" x14ac:dyDescent="0.25">
      <c r="A3" s="167"/>
      <c r="B3" s="168"/>
      <c r="C3" s="168"/>
      <c r="D3" s="168"/>
      <c r="E3" s="168"/>
      <c r="F3" s="168"/>
      <c r="H3" s="122"/>
      <c r="I3" s="122"/>
    </row>
    <row r="4" spans="1:9" x14ac:dyDescent="0.2">
      <c r="A4" s="88"/>
      <c r="B4" s="88"/>
      <c r="C4" s="88"/>
      <c r="D4" s="88"/>
      <c r="E4" s="88"/>
      <c r="F4" s="88"/>
    </row>
    <row r="5" spans="1:9" ht="15.75" x14ac:dyDescent="0.25">
      <c r="A5" s="175" t="s">
        <v>330</v>
      </c>
      <c r="B5" s="175"/>
      <c r="C5" s="175"/>
      <c r="D5" s="175"/>
      <c r="E5" s="175"/>
      <c r="F5" s="175"/>
      <c r="H5" s="133" t="s">
        <v>420</v>
      </c>
      <c r="I5" s="133"/>
    </row>
    <row r="6" spans="1:9" ht="12.6" customHeight="1" x14ac:dyDescent="0.2">
      <c r="A6" s="134" t="s">
        <v>398</v>
      </c>
      <c r="B6" s="135"/>
      <c r="C6" s="135"/>
      <c r="D6" s="135"/>
      <c r="E6" s="135"/>
      <c r="F6" s="136"/>
      <c r="H6" s="133"/>
      <c r="I6" s="133"/>
    </row>
    <row r="7" spans="1:9" ht="14.25" x14ac:dyDescent="0.2">
      <c r="A7" s="137"/>
      <c r="B7" s="138"/>
      <c r="C7" s="138"/>
      <c r="D7" s="138"/>
      <c r="E7" s="138"/>
      <c r="F7" s="139"/>
      <c r="H7" s="129" t="s">
        <v>421</v>
      </c>
      <c r="I7" s="130"/>
    </row>
    <row r="8" spans="1:9" ht="14.25" x14ac:dyDescent="0.2">
      <c r="A8" s="137"/>
      <c r="B8" s="138"/>
      <c r="C8" s="138"/>
      <c r="D8" s="138"/>
      <c r="E8" s="138"/>
      <c r="F8" s="139"/>
      <c r="H8" s="129" t="s">
        <v>422</v>
      </c>
      <c r="I8" s="130"/>
    </row>
    <row r="9" spans="1:9" x14ac:dyDescent="0.2">
      <c r="A9" s="137"/>
      <c r="B9" s="138"/>
      <c r="C9" s="138"/>
      <c r="D9" s="138"/>
      <c r="E9" s="138"/>
      <c r="F9" s="139"/>
    </row>
    <row r="10" spans="1:9" x14ac:dyDescent="0.2">
      <c r="A10" s="137"/>
      <c r="B10" s="138"/>
      <c r="C10" s="138"/>
      <c r="D10" s="138"/>
      <c r="E10" s="138"/>
      <c r="F10" s="139"/>
    </row>
    <row r="11" spans="1:9" x14ac:dyDescent="0.2">
      <c r="A11" s="137"/>
      <c r="B11" s="138"/>
      <c r="C11" s="138"/>
      <c r="D11" s="138"/>
      <c r="E11" s="138"/>
      <c r="F11" s="139"/>
    </row>
    <row r="12" spans="1:9" x14ac:dyDescent="0.2">
      <c r="A12" s="137"/>
      <c r="B12" s="138"/>
      <c r="C12" s="138"/>
      <c r="D12" s="138"/>
      <c r="E12" s="138"/>
      <c r="F12" s="139"/>
    </row>
    <row r="13" spans="1:9" x14ac:dyDescent="0.2">
      <c r="A13" s="137"/>
      <c r="B13" s="138"/>
      <c r="C13" s="138"/>
      <c r="D13" s="138"/>
      <c r="E13" s="138"/>
      <c r="F13" s="139"/>
    </row>
    <row r="14" spans="1:9" x14ac:dyDescent="0.2">
      <c r="A14" s="137"/>
      <c r="B14" s="138"/>
      <c r="C14" s="138"/>
      <c r="D14" s="138"/>
      <c r="E14" s="138"/>
      <c r="F14" s="139"/>
    </row>
    <row r="15" spans="1:9" x14ac:dyDescent="0.2">
      <c r="A15" s="137"/>
      <c r="B15" s="138"/>
      <c r="C15" s="138"/>
      <c r="D15" s="138"/>
      <c r="E15" s="138"/>
      <c r="F15" s="139"/>
    </row>
    <row r="16" spans="1:9" x14ac:dyDescent="0.2">
      <c r="A16" s="137"/>
      <c r="B16" s="138"/>
      <c r="C16" s="138"/>
      <c r="D16" s="138"/>
      <c r="E16" s="138"/>
      <c r="F16" s="139"/>
    </row>
    <row r="17" spans="1:6" x14ac:dyDescent="0.2">
      <c r="A17" s="137"/>
      <c r="B17" s="138"/>
      <c r="C17" s="138"/>
      <c r="D17" s="138"/>
      <c r="E17" s="138"/>
      <c r="F17" s="139"/>
    </row>
    <row r="18" spans="1:6" x14ac:dyDescent="0.2">
      <c r="A18" s="137"/>
      <c r="B18" s="138"/>
      <c r="C18" s="138"/>
      <c r="D18" s="138"/>
      <c r="E18" s="138"/>
      <c r="F18" s="139"/>
    </row>
    <row r="19" spans="1:6" ht="12" customHeight="1" x14ac:dyDescent="0.2">
      <c r="A19" s="137"/>
      <c r="B19" s="138"/>
      <c r="C19" s="138"/>
      <c r="D19" s="138"/>
      <c r="E19" s="138"/>
      <c r="F19" s="139"/>
    </row>
    <row r="20" spans="1:6" ht="15" customHeight="1" x14ac:dyDescent="0.2">
      <c r="A20" s="140"/>
      <c r="B20" s="141"/>
      <c r="C20" s="141"/>
      <c r="D20" s="141"/>
      <c r="E20" s="141"/>
      <c r="F20" s="142"/>
    </row>
    <row r="21" spans="1:6" x14ac:dyDescent="0.2">
      <c r="A21" s="176"/>
      <c r="B21" s="176"/>
      <c r="C21" s="176"/>
      <c r="D21" s="176"/>
      <c r="E21" s="176"/>
      <c r="F21" s="176"/>
    </row>
    <row r="22" spans="1:6" ht="15.75" x14ac:dyDescent="0.25">
      <c r="A22" s="175" t="s">
        <v>319</v>
      </c>
      <c r="B22" s="175"/>
      <c r="C22" s="175"/>
      <c r="D22" s="175"/>
      <c r="E22" s="175"/>
      <c r="F22" s="175"/>
    </row>
    <row r="23" spans="1:6" x14ac:dyDescent="0.2">
      <c r="A23" s="170" t="s">
        <v>399</v>
      </c>
      <c r="B23" s="170"/>
      <c r="C23" s="170"/>
      <c r="D23" s="170"/>
      <c r="E23" s="170"/>
      <c r="F23" s="171"/>
    </row>
    <row r="24" spans="1:6" x14ac:dyDescent="0.2">
      <c r="A24" s="144"/>
      <c r="B24" s="144"/>
      <c r="C24" s="144"/>
      <c r="D24" s="144"/>
      <c r="E24" s="144"/>
      <c r="F24" s="145"/>
    </row>
    <row r="25" spans="1:6" x14ac:dyDescent="0.2">
      <c r="A25" s="144"/>
      <c r="B25" s="144"/>
      <c r="C25" s="144"/>
      <c r="D25" s="144"/>
      <c r="E25" s="144"/>
      <c r="F25" s="145"/>
    </row>
    <row r="26" spans="1:6" x14ac:dyDescent="0.2">
      <c r="A26" s="144"/>
      <c r="B26" s="144"/>
      <c r="C26" s="144"/>
      <c r="D26" s="144"/>
      <c r="E26" s="144"/>
      <c r="F26" s="145"/>
    </row>
    <row r="27" spans="1:6" x14ac:dyDescent="0.2">
      <c r="A27" s="144"/>
      <c r="B27" s="144"/>
      <c r="C27" s="144"/>
      <c r="D27" s="144"/>
      <c r="E27" s="144"/>
      <c r="F27" s="145"/>
    </row>
    <row r="28" spans="1:6" x14ac:dyDescent="0.2">
      <c r="A28" s="144"/>
      <c r="B28" s="144"/>
      <c r="C28" s="144"/>
      <c r="D28" s="144"/>
      <c r="E28" s="144"/>
      <c r="F28" s="145"/>
    </row>
    <row r="29" spans="1:6" x14ac:dyDescent="0.2">
      <c r="A29" s="144"/>
      <c r="B29" s="144"/>
      <c r="C29" s="144"/>
      <c r="D29" s="144"/>
      <c r="E29" s="144"/>
      <c r="F29" s="145"/>
    </row>
    <row r="30" spans="1:6" ht="12.6" customHeight="1" x14ac:dyDescent="0.2">
      <c r="A30" s="143" t="s">
        <v>400</v>
      </c>
      <c r="B30" s="144"/>
      <c r="C30" s="144"/>
      <c r="D30" s="144"/>
      <c r="E30" s="144"/>
      <c r="F30" s="145"/>
    </row>
    <row r="31" spans="1:6" x14ac:dyDescent="0.2">
      <c r="A31" s="143"/>
      <c r="B31" s="144"/>
      <c r="C31" s="144"/>
      <c r="D31" s="144"/>
      <c r="E31" s="144"/>
      <c r="F31" s="145"/>
    </row>
    <row r="32" spans="1:6" x14ac:dyDescent="0.2">
      <c r="A32" s="143"/>
      <c r="B32" s="144"/>
      <c r="C32" s="144"/>
      <c r="D32" s="144"/>
      <c r="E32" s="144"/>
      <c r="F32" s="145"/>
    </row>
    <row r="33" spans="1:6" x14ac:dyDescent="0.2">
      <c r="A33" s="143"/>
      <c r="B33" s="144"/>
      <c r="C33" s="144"/>
      <c r="D33" s="144"/>
      <c r="E33" s="144"/>
      <c r="F33" s="145"/>
    </row>
    <row r="34" spans="1:6" x14ac:dyDescent="0.2">
      <c r="A34" s="143"/>
      <c r="B34" s="144"/>
      <c r="C34" s="144"/>
      <c r="D34" s="144"/>
      <c r="E34" s="144"/>
      <c r="F34" s="145"/>
    </row>
    <row r="35" spans="1:6" x14ac:dyDescent="0.2">
      <c r="A35" s="143"/>
      <c r="B35" s="144"/>
      <c r="C35" s="144"/>
      <c r="D35" s="144"/>
      <c r="E35" s="144"/>
      <c r="F35" s="145"/>
    </row>
    <row r="36" spans="1:6" x14ac:dyDescent="0.2">
      <c r="A36" s="143"/>
      <c r="B36" s="144"/>
      <c r="C36" s="144"/>
      <c r="D36" s="144"/>
      <c r="E36" s="144"/>
      <c r="F36" s="145"/>
    </row>
    <row r="37" spans="1:6" x14ac:dyDescent="0.2">
      <c r="A37" s="151"/>
      <c r="B37" s="151"/>
      <c r="C37" s="151"/>
      <c r="D37" s="151"/>
      <c r="E37" s="151"/>
      <c r="F37" s="151"/>
    </row>
    <row r="38" spans="1:6" x14ac:dyDescent="0.2">
      <c r="A38" s="177" t="s">
        <v>412</v>
      </c>
      <c r="B38" s="177"/>
      <c r="C38" s="177"/>
      <c r="D38" s="177"/>
      <c r="E38" s="177"/>
      <c r="F38" s="177"/>
    </row>
    <row r="39" spans="1:6" x14ac:dyDescent="0.2">
      <c r="A39" s="178"/>
      <c r="B39" s="178"/>
      <c r="C39" s="178"/>
      <c r="D39" s="178"/>
      <c r="E39" s="178"/>
      <c r="F39" s="178"/>
    </row>
    <row r="40" spans="1:6" x14ac:dyDescent="0.2">
      <c r="A40" s="179"/>
      <c r="B40" s="179"/>
      <c r="C40" s="179"/>
      <c r="D40" s="179"/>
      <c r="E40" s="179"/>
      <c r="F40" s="179"/>
    </row>
    <row r="41" spans="1:6" x14ac:dyDescent="0.2">
      <c r="A41" s="172"/>
      <c r="B41" s="173"/>
      <c r="C41" s="173"/>
      <c r="D41" s="173"/>
      <c r="E41" s="173"/>
      <c r="F41" s="174"/>
    </row>
    <row r="42" spans="1:6" x14ac:dyDescent="0.2">
      <c r="A42" s="143" t="s">
        <v>413</v>
      </c>
      <c r="B42" s="144"/>
      <c r="C42" s="144"/>
      <c r="D42" s="144"/>
      <c r="E42" s="144"/>
      <c r="F42" s="145"/>
    </row>
    <row r="43" spans="1:6" x14ac:dyDescent="0.2">
      <c r="A43" s="143"/>
      <c r="B43" s="144"/>
      <c r="C43" s="144"/>
      <c r="D43" s="144"/>
      <c r="E43" s="144"/>
      <c r="F43" s="145"/>
    </row>
    <row r="44" spans="1:6" x14ac:dyDescent="0.2">
      <c r="A44" s="143"/>
      <c r="B44" s="144"/>
      <c r="C44" s="144"/>
      <c r="D44" s="144"/>
      <c r="E44" s="144"/>
      <c r="F44" s="145"/>
    </row>
    <row r="45" spans="1:6" x14ac:dyDescent="0.2">
      <c r="A45" s="143"/>
      <c r="B45" s="144"/>
      <c r="C45" s="144"/>
      <c r="D45" s="144"/>
      <c r="E45" s="144"/>
      <c r="F45" s="145"/>
    </row>
    <row r="46" spans="1:6" ht="14.1" customHeight="1" x14ac:dyDescent="0.2">
      <c r="A46" s="143"/>
      <c r="B46" s="144"/>
      <c r="C46" s="144"/>
      <c r="D46" s="144"/>
      <c r="E46" s="144"/>
      <c r="F46" s="145"/>
    </row>
    <row r="47" spans="1:6" x14ac:dyDescent="0.2">
      <c r="A47" s="151"/>
      <c r="B47" s="151"/>
      <c r="C47" s="151"/>
      <c r="D47" s="151"/>
      <c r="E47" s="151"/>
      <c r="F47" s="151"/>
    </row>
    <row r="48" spans="1:6" ht="29.1" customHeight="1" x14ac:dyDescent="0.2">
      <c r="A48" s="143" t="s">
        <v>395</v>
      </c>
      <c r="B48" s="144"/>
      <c r="C48" s="144"/>
      <c r="D48" s="144"/>
      <c r="E48" s="144"/>
      <c r="F48" s="145"/>
    </row>
    <row r="49" spans="1:8" x14ac:dyDescent="0.2">
      <c r="A49" s="143"/>
      <c r="B49" s="144"/>
      <c r="C49" s="144"/>
      <c r="D49" s="144"/>
      <c r="E49" s="144"/>
      <c r="F49" s="145"/>
    </row>
    <row r="50" spans="1:8" x14ac:dyDescent="0.2">
      <c r="A50" s="151"/>
      <c r="B50" s="151"/>
      <c r="C50" s="151"/>
      <c r="D50" s="151"/>
      <c r="E50" s="151"/>
      <c r="F50" s="151"/>
    </row>
    <row r="51" spans="1:8" ht="14.45" customHeight="1" x14ac:dyDescent="0.2">
      <c r="A51" s="147" t="s">
        <v>356</v>
      </c>
      <c r="B51" s="147"/>
      <c r="C51" s="147"/>
      <c r="D51" s="147"/>
      <c r="E51" s="147"/>
      <c r="F51" s="148"/>
    </row>
    <row r="52" spans="1:8" ht="14.45" customHeight="1" x14ac:dyDescent="0.2">
      <c r="A52" s="149"/>
      <c r="B52" s="149"/>
      <c r="C52" s="149"/>
      <c r="D52" s="149"/>
      <c r="E52" s="149"/>
      <c r="F52" s="150"/>
    </row>
    <row r="53" spans="1:8" ht="14.45" customHeight="1" x14ac:dyDescent="0.2">
      <c r="A53" s="138" t="s">
        <v>410</v>
      </c>
      <c r="B53" s="138"/>
      <c r="C53" s="138"/>
      <c r="D53" s="138"/>
      <c r="E53" s="138"/>
      <c r="F53" s="139"/>
    </row>
    <row r="54" spans="1:8" ht="14.45" customHeight="1" x14ac:dyDescent="0.2">
      <c r="A54" s="141"/>
      <c r="B54" s="141"/>
      <c r="C54" s="141"/>
      <c r="D54" s="141"/>
      <c r="E54" s="141"/>
      <c r="F54" s="142"/>
    </row>
    <row r="56" spans="1:8" ht="15.75" x14ac:dyDescent="0.25">
      <c r="A56" s="162" t="s">
        <v>401</v>
      </c>
      <c r="B56" s="163"/>
      <c r="C56" s="163"/>
      <c r="D56" s="163"/>
      <c r="E56" s="163"/>
      <c r="F56" s="164"/>
    </row>
    <row r="57" spans="1:8" x14ac:dyDescent="0.2">
      <c r="A57" s="156"/>
      <c r="B57" s="157" t="s">
        <v>357</v>
      </c>
      <c r="C57" s="157"/>
      <c r="D57" s="157"/>
      <c r="E57" s="157"/>
      <c r="F57" s="157"/>
      <c r="H57" s="101"/>
    </row>
    <row r="58" spans="1:8" x14ac:dyDescent="0.2">
      <c r="A58" s="156"/>
      <c r="B58" s="157"/>
      <c r="C58" s="157"/>
      <c r="D58" s="157"/>
      <c r="E58" s="157"/>
      <c r="F58" s="157"/>
    </row>
    <row r="59" spans="1:8" ht="12.6" customHeight="1" x14ac:dyDescent="0.2">
      <c r="A59" s="102"/>
      <c r="B59" s="146" t="s">
        <v>358</v>
      </c>
      <c r="C59" s="146"/>
      <c r="D59" s="146"/>
      <c r="E59" s="146"/>
      <c r="F59" s="146"/>
    </row>
    <row r="60" spans="1:8" x14ac:dyDescent="0.2">
      <c r="A60" s="103"/>
      <c r="B60" s="146"/>
      <c r="C60" s="146"/>
      <c r="D60" s="146"/>
      <c r="E60" s="146"/>
      <c r="F60" s="146"/>
    </row>
    <row r="61" spans="1:8" x14ac:dyDescent="0.2">
      <c r="A61" s="166"/>
      <c r="B61" s="157" t="s">
        <v>359</v>
      </c>
      <c r="C61" s="157"/>
      <c r="D61" s="157"/>
      <c r="E61" s="157"/>
      <c r="F61" s="157"/>
    </row>
    <row r="62" spans="1:8" x14ac:dyDescent="0.2">
      <c r="A62" s="166"/>
      <c r="B62" s="157"/>
      <c r="C62" s="157"/>
      <c r="D62" s="157"/>
      <c r="E62" s="157"/>
      <c r="F62" s="157"/>
    </row>
    <row r="63" spans="1:8" x14ac:dyDescent="0.2">
      <c r="A63" s="165"/>
      <c r="B63" s="165"/>
      <c r="C63" s="165"/>
      <c r="D63" s="165"/>
      <c r="E63" s="165"/>
      <c r="F63" s="165"/>
    </row>
    <row r="65" spans="3:10" ht="15.75" x14ac:dyDescent="0.25">
      <c r="C65" s="119" t="s">
        <v>338</v>
      </c>
      <c r="D65" s="120"/>
      <c r="E65" s="120"/>
      <c r="F65" s="120"/>
      <c r="G65" s="120"/>
      <c r="H65" s="120"/>
      <c r="I65" s="120"/>
      <c r="J65" s="121"/>
    </row>
    <row r="66" spans="3:10" x14ac:dyDescent="0.2">
      <c r="G66" s="89"/>
    </row>
    <row r="67" spans="3:10" x14ac:dyDescent="0.2">
      <c r="C67" s="104" t="s">
        <v>320</v>
      </c>
      <c r="E67" s="101"/>
    </row>
    <row r="68" spans="3:10" x14ac:dyDescent="0.2">
      <c r="D68" s="108" t="s">
        <v>340</v>
      </c>
      <c r="E68" s="105" t="s">
        <v>265</v>
      </c>
      <c r="F68" s="105" t="s">
        <v>266</v>
      </c>
      <c r="G68" s="101"/>
      <c r="H68" s="123" t="s">
        <v>408</v>
      </c>
      <c r="I68" s="123"/>
      <c r="J68" s="123"/>
    </row>
    <row r="69" spans="3:10" x14ac:dyDescent="0.2">
      <c r="D69" s="106" t="s">
        <v>267</v>
      </c>
      <c r="E69" s="107">
        <v>1.9199999999999998E-2</v>
      </c>
      <c r="F69" s="159" t="s">
        <v>407</v>
      </c>
      <c r="G69" s="159"/>
      <c r="H69" s="160" t="s">
        <v>409</v>
      </c>
      <c r="I69" s="160"/>
      <c r="J69" s="160"/>
    </row>
    <row r="70" spans="3:10" x14ac:dyDescent="0.2">
      <c r="D70" s="64" t="s">
        <v>406</v>
      </c>
      <c r="E70" s="101"/>
      <c r="F70" s="101"/>
      <c r="H70" s="160"/>
      <c r="I70" s="160"/>
      <c r="J70" s="160"/>
    </row>
    <row r="72" spans="3:10" x14ac:dyDescent="0.2">
      <c r="C72" s="88" t="s">
        <v>402</v>
      </c>
    </row>
    <row r="73" spans="3:10" x14ac:dyDescent="0.2">
      <c r="C73" s="88"/>
      <c r="E73" s="86" t="s">
        <v>268</v>
      </c>
      <c r="F73" s="86" t="s">
        <v>269</v>
      </c>
      <c r="G73" s="155" t="s">
        <v>396</v>
      </c>
      <c r="H73" s="155"/>
      <c r="I73" s="155"/>
      <c r="J73" s="155"/>
    </row>
    <row r="74" spans="3:10" x14ac:dyDescent="0.2">
      <c r="C74" s="158" t="s">
        <v>339</v>
      </c>
      <c r="D74" s="158"/>
      <c r="E74" s="155" t="s">
        <v>403</v>
      </c>
      <c r="F74" s="155"/>
      <c r="G74" s="155"/>
      <c r="H74" s="155"/>
      <c r="I74" s="155"/>
      <c r="J74" s="155"/>
    </row>
    <row r="75" spans="3:10" x14ac:dyDescent="0.2">
      <c r="C75" s="126"/>
      <c r="D75" s="127" t="s">
        <v>270</v>
      </c>
      <c r="E75" s="99">
        <v>51.021532294688157</v>
      </c>
      <c r="F75" s="18" t="s">
        <v>271</v>
      </c>
      <c r="G75" s="152" t="s">
        <v>405</v>
      </c>
      <c r="H75" s="153"/>
      <c r="I75" s="153"/>
      <c r="J75" s="154"/>
    </row>
    <row r="76" spans="3:10" x14ac:dyDescent="0.2">
      <c r="C76" s="126"/>
      <c r="D76" s="127" t="s">
        <v>353</v>
      </c>
      <c r="E76" s="99">
        <v>6515.78</v>
      </c>
      <c r="F76" s="18" t="s">
        <v>272</v>
      </c>
      <c r="G76" s="152" t="s">
        <v>397</v>
      </c>
      <c r="H76" s="153"/>
      <c r="I76" s="153"/>
      <c r="J76" s="154"/>
    </row>
    <row r="77" spans="3:10" x14ac:dyDescent="0.2">
      <c r="C77" s="126"/>
      <c r="D77" s="127" t="s">
        <v>354</v>
      </c>
      <c r="E77" s="99">
        <v>28420.964770642204</v>
      </c>
      <c r="F77" s="93" t="s">
        <v>273</v>
      </c>
      <c r="G77" s="152" t="s">
        <v>404</v>
      </c>
      <c r="H77" s="153"/>
      <c r="I77" s="153"/>
      <c r="J77" s="154"/>
    </row>
    <row r="78" spans="3:10" ht="25.5" x14ac:dyDescent="0.2">
      <c r="C78" s="126"/>
      <c r="D78" s="128" t="s">
        <v>274</v>
      </c>
      <c r="E78" s="99">
        <v>1.5885962338549504</v>
      </c>
      <c r="F78" s="18" t="s">
        <v>275</v>
      </c>
      <c r="G78" s="152" t="s">
        <v>405</v>
      </c>
      <c r="H78" s="153"/>
      <c r="I78" s="153"/>
      <c r="J78" s="154"/>
    </row>
    <row r="79" spans="3:10" x14ac:dyDescent="0.2">
      <c r="C79" s="126"/>
      <c r="D79" s="128" t="s">
        <v>276</v>
      </c>
      <c r="E79" s="99">
        <v>0.69246502501369656</v>
      </c>
      <c r="F79" s="18" t="s">
        <v>277</v>
      </c>
      <c r="G79" s="152" t="s">
        <v>405</v>
      </c>
      <c r="H79" s="153"/>
      <c r="I79" s="153"/>
      <c r="J79" s="154"/>
    </row>
    <row r="80" spans="3:10" x14ac:dyDescent="0.2">
      <c r="C80" s="126"/>
      <c r="D80" s="128" t="s">
        <v>278</v>
      </c>
      <c r="E80" s="99">
        <v>171.95535900560699</v>
      </c>
      <c r="F80" s="18" t="s">
        <v>279</v>
      </c>
      <c r="G80" s="152" t="s">
        <v>405</v>
      </c>
      <c r="H80" s="153"/>
      <c r="I80" s="153"/>
      <c r="J80" s="154"/>
    </row>
    <row r="81" spans="3:10" x14ac:dyDescent="0.2">
      <c r="C81" s="126"/>
      <c r="D81" s="128" t="s">
        <v>280</v>
      </c>
      <c r="E81" s="99">
        <v>76.863617776520286</v>
      </c>
      <c r="F81" s="18" t="s">
        <v>279</v>
      </c>
      <c r="G81" s="152" t="s">
        <v>405</v>
      </c>
      <c r="H81" s="153"/>
      <c r="I81" s="153"/>
      <c r="J81" s="154"/>
    </row>
    <row r="82" spans="3:10" x14ac:dyDescent="0.2">
      <c r="C82" s="126"/>
      <c r="D82" s="128" t="s">
        <v>321</v>
      </c>
      <c r="E82" s="99">
        <v>609.07053600000017</v>
      </c>
      <c r="F82" s="18" t="s">
        <v>322</v>
      </c>
      <c r="G82" s="152" t="s">
        <v>411</v>
      </c>
      <c r="H82" s="153"/>
      <c r="I82" s="153"/>
      <c r="J82" s="154"/>
    </row>
    <row r="83" spans="3:10" x14ac:dyDescent="0.2">
      <c r="D83" s="118"/>
      <c r="E83" s="118"/>
      <c r="F83" s="118"/>
      <c r="G83" s="118"/>
      <c r="H83" s="118"/>
      <c r="I83" s="118"/>
    </row>
    <row r="87" spans="3:10" x14ac:dyDescent="0.2">
      <c r="C87" s="90"/>
      <c r="D87" s="90"/>
    </row>
    <row r="88" spans="3:10" x14ac:dyDescent="0.2">
      <c r="C88" s="91"/>
      <c r="D88" s="91"/>
    </row>
  </sheetData>
  <mergeCells count="40">
    <mergeCell ref="H2:I2"/>
    <mergeCell ref="A56:F56"/>
    <mergeCell ref="B61:F63"/>
    <mergeCell ref="A61:A63"/>
    <mergeCell ref="A3:F3"/>
    <mergeCell ref="A2:F2"/>
    <mergeCell ref="A23:F29"/>
    <mergeCell ref="A41:F41"/>
    <mergeCell ref="A42:F46"/>
    <mergeCell ref="A30:F36"/>
    <mergeCell ref="A5:F5"/>
    <mergeCell ref="A21:F21"/>
    <mergeCell ref="A22:F22"/>
    <mergeCell ref="A38:F40"/>
    <mergeCell ref="A50:F50"/>
    <mergeCell ref="A47:F47"/>
    <mergeCell ref="G79:J79"/>
    <mergeCell ref="G80:J80"/>
    <mergeCell ref="G82:J82"/>
    <mergeCell ref="G73:J73"/>
    <mergeCell ref="A57:A58"/>
    <mergeCell ref="B57:F58"/>
    <mergeCell ref="G81:J81"/>
    <mergeCell ref="E74:F74"/>
    <mergeCell ref="C74:D74"/>
    <mergeCell ref="G74:J74"/>
    <mergeCell ref="F69:G69"/>
    <mergeCell ref="H69:J70"/>
    <mergeCell ref="G76:J76"/>
    <mergeCell ref="G75:J75"/>
    <mergeCell ref="G77:J77"/>
    <mergeCell ref="G78:J78"/>
    <mergeCell ref="H5:I6"/>
    <mergeCell ref="A6:F20"/>
    <mergeCell ref="A48:F49"/>
    <mergeCell ref="B59:F60"/>
    <mergeCell ref="A51:F51"/>
    <mergeCell ref="A52:F52"/>
    <mergeCell ref="A53:F54"/>
    <mergeCell ref="A37:F37"/>
  </mergeCells>
  <hyperlinks>
    <hyperlink ref="H8" r:id="rId1" xr:uid="{57902EE9-0A3D-4A03-BC38-4FA5C70CA040}"/>
    <hyperlink ref="H7" r:id="rId2" xr:uid="{78D354CD-FA67-4428-A684-A4F01DDDB13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R75"/>
  <sheetViews>
    <sheetView zoomScaleNormal="100" workbookViewId="0">
      <selection sqref="A1:K1"/>
    </sheetView>
  </sheetViews>
  <sheetFormatPr defaultColWidth="8.5703125" defaultRowHeight="12.75" x14ac:dyDescent="0.2"/>
  <cols>
    <col min="1" max="1" width="48.140625" style="1" customWidth="1"/>
    <col min="2" max="2" width="20.5703125" style="3" bestFit="1" customWidth="1"/>
    <col min="3" max="3" width="19.140625" style="3" bestFit="1" customWidth="1"/>
    <col min="4" max="4" width="25.85546875" style="3" bestFit="1" customWidth="1"/>
    <col min="5" max="8" width="17.5703125" style="3" customWidth="1"/>
    <col min="9" max="9" width="19.85546875" style="3" bestFit="1" customWidth="1"/>
    <col min="10" max="10" width="47" style="3" bestFit="1" customWidth="1"/>
    <col min="11" max="11" width="59.42578125" style="1" customWidth="1"/>
    <col min="12" max="15" width="8.5703125" style="3"/>
    <col min="16" max="16" width="28.140625" style="3" bestFit="1" customWidth="1"/>
    <col min="17" max="16384" width="8.5703125" style="3"/>
  </cols>
  <sheetData>
    <row r="1" spans="1:11" ht="41.1" customHeight="1" x14ac:dyDescent="0.2">
      <c r="A1" s="192" t="s">
        <v>417</v>
      </c>
      <c r="B1" s="192"/>
      <c r="C1" s="192"/>
      <c r="D1" s="192"/>
      <c r="E1" s="192"/>
      <c r="F1" s="192"/>
      <c r="G1" s="192"/>
      <c r="H1" s="192"/>
      <c r="I1" s="192"/>
      <c r="J1" s="192"/>
      <c r="K1" s="193"/>
    </row>
    <row r="2" spans="1:11" ht="15.95" customHeight="1" x14ac:dyDescent="0.2">
      <c r="A2" s="97"/>
      <c r="B2" s="97"/>
      <c r="C2" s="97"/>
      <c r="D2" s="97"/>
      <c r="E2" s="97"/>
      <c r="F2" s="97"/>
      <c r="G2" s="97"/>
      <c r="H2" s="97"/>
      <c r="I2" s="97"/>
      <c r="J2" s="97"/>
      <c r="K2" s="98"/>
    </row>
    <row r="3" spans="1:11" s="33" customFormat="1" ht="18" x14ac:dyDescent="0.25">
      <c r="A3" s="14" t="s">
        <v>331</v>
      </c>
      <c r="B3" s="15"/>
      <c r="C3" s="15"/>
      <c r="D3" s="15"/>
      <c r="E3" s="15"/>
      <c r="F3" s="15"/>
      <c r="G3" s="15"/>
      <c r="H3" s="15"/>
      <c r="I3" s="15"/>
      <c r="J3" s="16"/>
      <c r="K3" s="3"/>
    </row>
    <row r="4" spans="1:11" s="4" customFormat="1" x14ac:dyDescent="0.2">
      <c r="A4" s="203"/>
      <c r="B4" s="180" t="s">
        <v>325</v>
      </c>
      <c r="C4" s="181"/>
      <c r="D4" s="181"/>
      <c r="E4" s="181"/>
      <c r="F4" s="181"/>
      <c r="G4" s="181"/>
      <c r="H4" s="181"/>
      <c r="I4" s="182"/>
      <c r="J4" s="201" t="s">
        <v>40</v>
      </c>
      <c r="K4" s="3"/>
    </row>
    <row r="5" spans="1:11" s="4" customFormat="1" x14ac:dyDescent="0.2">
      <c r="A5" s="204"/>
      <c r="B5" s="59" t="s">
        <v>257</v>
      </c>
      <c r="C5" s="59" t="s">
        <v>258</v>
      </c>
      <c r="D5" s="62" t="s">
        <v>259</v>
      </c>
      <c r="E5" s="62" t="s">
        <v>260</v>
      </c>
      <c r="F5" s="62" t="s">
        <v>261</v>
      </c>
      <c r="G5" s="62" t="s">
        <v>262</v>
      </c>
      <c r="H5" s="62" t="s">
        <v>263</v>
      </c>
      <c r="I5" s="62" t="s">
        <v>264</v>
      </c>
      <c r="J5" s="202"/>
      <c r="K5" s="3"/>
    </row>
    <row r="6" spans="1:11" ht="27" customHeight="1" x14ac:dyDescent="0.2">
      <c r="A6" s="27" t="s">
        <v>415</v>
      </c>
      <c r="B6" s="82"/>
      <c r="C6" s="82"/>
      <c r="D6" s="82"/>
      <c r="E6" s="82"/>
      <c r="F6" s="82"/>
      <c r="G6" s="82"/>
      <c r="H6" s="82"/>
      <c r="I6" s="82"/>
      <c r="J6" s="28" t="s">
        <v>282</v>
      </c>
      <c r="K6" s="3"/>
    </row>
    <row r="8" spans="1:11" ht="18" x14ac:dyDescent="0.25">
      <c r="A8" s="38" t="s">
        <v>332</v>
      </c>
      <c r="B8" s="17"/>
      <c r="C8" s="17"/>
      <c r="D8" s="17"/>
      <c r="E8" s="17"/>
      <c r="F8" s="17"/>
      <c r="G8" s="17"/>
      <c r="H8" s="17"/>
      <c r="I8" s="17"/>
      <c r="J8" s="13"/>
      <c r="K8" s="3"/>
    </row>
    <row r="9" spans="1:11" x14ac:dyDescent="0.2">
      <c r="A9" s="7" t="s">
        <v>0</v>
      </c>
      <c r="B9" s="180" t="s">
        <v>326</v>
      </c>
      <c r="C9" s="181"/>
      <c r="D9" s="181"/>
      <c r="E9" s="181"/>
      <c r="F9" s="181"/>
      <c r="G9" s="181"/>
      <c r="H9" s="181"/>
      <c r="I9" s="182"/>
      <c r="J9" s="55"/>
      <c r="K9" s="3"/>
    </row>
    <row r="10" spans="1:11" x14ac:dyDescent="0.2">
      <c r="A10" s="7"/>
      <c r="B10" s="62" t="s">
        <v>257</v>
      </c>
      <c r="C10" s="62" t="s">
        <v>258</v>
      </c>
      <c r="D10" s="62" t="s">
        <v>259</v>
      </c>
      <c r="E10" s="62" t="s">
        <v>260</v>
      </c>
      <c r="F10" s="62" t="s">
        <v>261</v>
      </c>
      <c r="G10" s="62" t="s">
        <v>262</v>
      </c>
      <c r="H10" s="62" t="s">
        <v>263</v>
      </c>
      <c r="I10" s="62" t="s">
        <v>264</v>
      </c>
      <c r="J10" s="55" t="s">
        <v>329</v>
      </c>
      <c r="K10" s="3"/>
    </row>
    <row r="11" spans="1:11" x14ac:dyDescent="0.2">
      <c r="A11" s="92" t="s">
        <v>84</v>
      </c>
      <c r="B11" s="110"/>
      <c r="C11" s="110"/>
      <c r="D11" s="110"/>
      <c r="E11" s="110"/>
      <c r="F11" s="110"/>
      <c r="G11" s="110"/>
      <c r="H11" s="110"/>
      <c r="I11" s="110"/>
      <c r="J11" s="95" t="s">
        <v>323</v>
      </c>
      <c r="K11" s="3"/>
    </row>
    <row r="12" spans="1:11" x14ac:dyDescent="0.2">
      <c r="A12" s="58" t="s">
        <v>22</v>
      </c>
      <c r="B12" s="110"/>
      <c r="C12" s="111"/>
      <c r="D12" s="111"/>
      <c r="E12" s="111"/>
      <c r="F12" s="111"/>
      <c r="G12" s="111"/>
      <c r="H12" s="111"/>
      <c r="I12" s="111"/>
      <c r="J12" s="18" t="s">
        <v>23</v>
      </c>
      <c r="K12" s="3"/>
    </row>
    <row r="13" spans="1:11" x14ac:dyDescent="0.2">
      <c r="A13" s="58" t="s">
        <v>24</v>
      </c>
      <c r="B13" s="110"/>
      <c r="C13" s="111"/>
      <c r="D13" s="111"/>
      <c r="E13" s="111"/>
      <c r="F13" s="111"/>
      <c r="G13" s="111"/>
      <c r="H13" s="111"/>
      <c r="I13" s="111"/>
      <c r="J13" s="18" t="s">
        <v>327</v>
      </c>
      <c r="K13" s="3"/>
    </row>
    <row r="14" spans="1:11" x14ac:dyDescent="0.2">
      <c r="A14" s="58" t="s">
        <v>26</v>
      </c>
      <c r="B14" s="110"/>
      <c r="C14" s="111"/>
      <c r="D14" s="111"/>
      <c r="E14" s="111"/>
      <c r="F14" s="111"/>
      <c r="G14" s="111"/>
      <c r="H14" s="111"/>
      <c r="I14" s="111"/>
      <c r="J14" s="18" t="s">
        <v>328</v>
      </c>
      <c r="K14" s="3"/>
    </row>
    <row r="15" spans="1:11" x14ac:dyDescent="0.2">
      <c r="A15" s="85" t="s">
        <v>317</v>
      </c>
      <c r="B15" s="110"/>
      <c r="C15" s="111"/>
      <c r="D15" s="111"/>
      <c r="E15" s="111"/>
      <c r="F15" s="111"/>
      <c r="G15" s="111"/>
      <c r="H15" s="111"/>
      <c r="I15" s="111"/>
      <c r="J15" s="18" t="s">
        <v>328</v>
      </c>
      <c r="K15" s="3"/>
    </row>
    <row r="16" spans="1:11" x14ac:dyDescent="0.2">
      <c r="A16" s="58" t="s">
        <v>27</v>
      </c>
      <c r="B16" s="110"/>
      <c r="C16" s="111"/>
      <c r="D16" s="111"/>
      <c r="E16" s="111"/>
      <c r="F16" s="111"/>
      <c r="G16" s="111"/>
      <c r="H16" s="111"/>
      <c r="I16" s="111"/>
      <c r="J16" s="18" t="s">
        <v>28</v>
      </c>
      <c r="K16" s="3"/>
    </row>
    <row r="17" spans="1:18" x14ac:dyDescent="0.2">
      <c r="A17" s="58" t="s">
        <v>30</v>
      </c>
      <c r="B17" s="110"/>
      <c r="C17" s="111"/>
      <c r="D17" s="111"/>
      <c r="E17" s="111"/>
      <c r="F17" s="111"/>
      <c r="G17" s="111"/>
      <c r="H17" s="111"/>
      <c r="I17" s="111"/>
      <c r="J17" s="18" t="s">
        <v>31</v>
      </c>
      <c r="K17" s="3"/>
    </row>
    <row r="18" spans="1:18" x14ac:dyDescent="0.2">
      <c r="A18" s="58" t="s">
        <v>33</v>
      </c>
      <c r="B18" s="110"/>
      <c r="C18" s="111"/>
      <c r="D18" s="111"/>
      <c r="E18" s="111"/>
      <c r="F18" s="111"/>
      <c r="G18" s="111"/>
      <c r="H18" s="111"/>
      <c r="I18" s="111"/>
      <c r="J18" s="18" t="s">
        <v>34</v>
      </c>
      <c r="K18" s="3"/>
    </row>
    <row r="21" spans="1:18" s="26" customFormat="1" ht="18" x14ac:dyDescent="0.25">
      <c r="A21" s="14" t="s">
        <v>333</v>
      </c>
      <c r="B21" s="17"/>
      <c r="C21" s="17"/>
      <c r="D21" s="17"/>
      <c r="E21" s="17"/>
      <c r="F21" s="17"/>
      <c r="G21" s="17"/>
      <c r="H21" s="17"/>
      <c r="I21" s="17"/>
      <c r="J21" s="13"/>
      <c r="K21" s="12"/>
      <c r="P21" s="3"/>
      <c r="Q21" s="3"/>
      <c r="R21" s="3"/>
    </row>
    <row r="22" spans="1:18" s="4" customFormat="1" x14ac:dyDescent="0.2">
      <c r="A22" s="7" t="s">
        <v>0</v>
      </c>
      <c r="B22" s="180" t="s">
        <v>325</v>
      </c>
      <c r="C22" s="181"/>
      <c r="D22" s="181"/>
      <c r="E22" s="181"/>
      <c r="F22" s="181"/>
      <c r="G22" s="181"/>
      <c r="H22" s="181"/>
      <c r="I22" s="182"/>
      <c r="J22" s="63" t="s">
        <v>281</v>
      </c>
      <c r="K22" s="7" t="s">
        <v>21</v>
      </c>
      <c r="P22" s="26"/>
      <c r="Q22" s="26"/>
      <c r="R22" s="26"/>
    </row>
    <row r="23" spans="1:18" s="4" customFormat="1" x14ac:dyDescent="0.2">
      <c r="A23" s="7"/>
      <c r="B23" s="62" t="s">
        <v>257</v>
      </c>
      <c r="C23" s="62" t="s">
        <v>258</v>
      </c>
      <c r="D23" s="62" t="s">
        <v>259</v>
      </c>
      <c r="E23" s="62" t="s">
        <v>260</v>
      </c>
      <c r="F23" s="62" t="s">
        <v>261</v>
      </c>
      <c r="G23" s="62" t="s">
        <v>262</v>
      </c>
      <c r="H23" s="62" t="s">
        <v>263</v>
      </c>
      <c r="I23" s="62" t="s">
        <v>264</v>
      </c>
      <c r="J23" s="55"/>
      <c r="K23" s="7"/>
    </row>
    <row r="24" spans="1:18" s="4" customFormat="1" x14ac:dyDescent="0.2">
      <c r="A24" s="92" t="s">
        <v>84</v>
      </c>
      <c r="B24" s="94">
        <f>B11*'Instructions &amp; Reference Data'!$E$82/1000</f>
        <v>0</v>
      </c>
      <c r="C24" s="94">
        <f>C11*'Instructions &amp; Reference Data'!$E$82/1000</f>
        <v>0</v>
      </c>
      <c r="D24" s="94">
        <f>D11*'Instructions &amp; Reference Data'!$E$82/1000</f>
        <v>0</v>
      </c>
      <c r="E24" s="94">
        <f>E11*'Instructions &amp; Reference Data'!$E$82/1000</f>
        <v>0</v>
      </c>
      <c r="F24" s="94">
        <f>F11*'Instructions &amp; Reference Data'!$E$82/1000</f>
        <v>0</v>
      </c>
      <c r="G24" s="94">
        <f>G11*'Instructions &amp; Reference Data'!$E$82/1000</f>
        <v>0</v>
      </c>
      <c r="H24" s="94">
        <f>H11*'Instructions &amp; Reference Data'!$E$82/1000</f>
        <v>0</v>
      </c>
      <c r="I24" s="94">
        <f>I11*'Instructions &amp; Reference Data'!$E$82/1000</f>
        <v>0</v>
      </c>
      <c r="J24" s="87" t="str">
        <f>ROUND('Instructions &amp; Reference Data'!E82,2)&amp;" "&amp;'Instructions &amp; Reference Data'!F82</f>
        <v>609.07 kg CH4/AGRU</v>
      </c>
      <c r="K24" s="93" t="s">
        <v>324</v>
      </c>
    </row>
    <row r="25" spans="1:18" ht="31.5" customHeight="1" x14ac:dyDescent="0.2">
      <c r="A25" s="58" t="s">
        <v>22</v>
      </c>
      <c r="B25" s="94">
        <f>'Instructions &amp; Reference Data'!$E$78*B12/1000</f>
        <v>0</v>
      </c>
      <c r="C25" s="94">
        <f>'Instructions &amp; Reference Data'!$E$78*C12/1000</f>
        <v>0</v>
      </c>
      <c r="D25" s="94">
        <f>'Instructions &amp; Reference Data'!$E$78*D12/1000</f>
        <v>0</v>
      </c>
      <c r="E25" s="94">
        <f>'Instructions &amp; Reference Data'!$E$78*E12/1000</f>
        <v>0</v>
      </c>
      <c r="F25" s="94">
        <f>'Instructions &amp; Reference Data'!$E$78*F12/1000</f>
        <v>0</v>
      </c>
      <c r="G25" s="94">
        <f>'Instructions &amp; Reference Data'!$E$78*G12/1000</f>
        <v>0</v>
      </c>
      <c r="H25" s="94">
        <f>'Instructions &amp; Reference Data'!$E$78*H12/1000</f>
        <v>0</v>
      </c>
      <c r="I25" s="94">
        <f>'Instructions &amp; Reference Data'!$E$78*I12/1000</f>
        <v>0</v>
      </c>
      <c r="J25" s="87" t="str">
        <f>ROUND('Instructions &amp; Reference Data'!E78,2)&amp;" "&amp;'Instructions &amp; Reference Data'!F78</f>
        <v>1.59 kg CH4/vessel</v>
      </c>
      <c r="K25" s="58" t="s">
        <v>318</v>
      </c>
      <c r="P25" s="4"/>
      <c r="Q25" s="4"/>
      <c r="R25" s="4"/>
    </row>
    <row r="26" spans="1:18" ht="27.75" customHeight="1" x14ac:dyDescent="0.2">
      <c r="A26" s="58" t="s">
        <v>24</v>
      </c>
      <c r="B26" s="94">
        <f>'Instructions &amp; Reference Data'!$E$77*B13/1000</f>
        <v>0</v>
      </c>
      <c r="C26" s="94">
        <f>'Instructions &amp; Reference Data'!$E$77*C13/1000</f>
        <v>0</v>
      </c>
      <c r="D26" s="94">
        <f>'Instructions &amp; Reference Data'!$E$77*D13/1000</f>
        <v>0</v>
      </c>
      <c r="E26" s="94">
        <f>'Instructions &amp; Reference Data'!$E$77*E13/1000</f>
        <v>0</v>
      </c>
      <c r="F26" s="94">
        <f>'Instructions &amp; Reference Data'!$E$77*F13/1000</f>
        <v>0</v>
      </c>
      <c r="G26" s="94">
        <f>'Instructions &amp; Reference Data'!$E$77*G13/1000</f>
        <v>0</v>
      </c>
      <c r="H26" s="94">
        <f>'Instructions &amp; Reference Data'!$E$77*H13/1000</f>
        <v>0</v>
      </c>
      <c r="I26" s="94">
        <f>'Instructions &amp; Reference Data'!$E$77*I13/1000</f>
        <v>0</v>
      </c>
      <c r="J26" s="87" t="str">
        <f>ROUND('Instructions &amp; Reference Data'!E77,2)&amp;" "&amp;'Instructions &amp; Reference Data'!F77</f>
        <v>28420.96 kg CH4/dry seal compressor</v>
      </c>
      <c r="K26" s="58" t="s">
        <v>25</v>
      </c>
    </row>
    <row r="27" spans="1:18" ht="27" customHeight="1" x14ac:dyDescent="0.2">
      <c r="A27" s="58" t="s">
        <v>26</v>
      </c>
      <c r="B27" s="94">
        <f>'Instructions &amp; Reference Data'!$E$80*B14/1000</f>
        <v>0</v>
      </c>
      <c r="C27" s="94">
        <f>'Instructions &amp; Reference Data'!$E$80*C14/1000</f>
        <v>0</v>
      </c>
      <c r="D27" s="94">
        <f>'Instructions &amp; Reference Data'!$E$80*D14/1000</f>
        <v>0</v>
      </c>
      <c r="E27" s="94">
        <f>'Instructions &amp; Reference Data'!$E$80*E14/1000</f>
        <v>0</v>
      </c>
      <c r="F27" s="94">
        <f>'Instructions &amp; Reference Data'!$E$80*F14/1000</f>
        <v>0</v>
      </c>
      <c r="G27" s="94">
        <f>'Instructions &amp; Reference Data'!$E$80*G14/1000</f>
        <v>0</v>
      </c>
      <c r="H27" s="94">
        <f>'Instructions &amp; Reference Data'!$E$80*H14/1000</f>
        <v>0</v>
      </c>
      <c r="I27" s="94">
        <f>'Instructions &amp; Reference Data'!$E$80*I14/1000</f>
        <v>0</v>
      </c>
      <c r="J27" s="87" t="str">
        <f>ROUND('Instructions &amp; Reference Data'!E80,2)&amp;" "&amp;'Instructions &amp; Reference Data'!F80</f>
        <v>171.96 kg CH4/compressor</v>
      </c>
      <c r="K27" s="58" t="s">
        <v>25</v>
      </c>
    </row>
    <row r="28" spans="1:18" ht="27" customHeight="1" x14ac:dyDescent="0.2">
      <c r="A28" s="85" t="s">
        <v>317</v>
      </c>
      <c r="B28" s="94">
        <f>B15*'Instructions &amp; Reference Data'!$E$81/1000</f>
        <v>0</v>
      </c>
      <c r="C28" s="94">
        <f>C15*'Instructions &amp; Reference Data'!$E$81/1000</f>
        <v>0</v>
      </c>
      <c r="D28" s="94">
        <f>D15*'Instructions &amp; Reference Data'!$E$81/1000</f>
        <v>0</v>
      </c>
      <c r="E28" s="94">
        <f>E15*'Instructions &amp; Reference Data'!$E$81/1000</f>
        <v>0</v>
      </c>
      <c r="F28" s="94">
        <f>F15*'Instructions &amp; Reference Data'!$E$81/1000</f>
        <v>0</v>
      </c>
      <c r="G28" s="94">
        <f>G15*'Instructions &amp; Reference Data'!$E$81/1000</f>
        <v>0</v>
      </c>
      <c r="H28" s="94">
        <f>H15*'Instructions &amp; Reference Data'!$E$81/1000</f>
        <v>0</v>
      </c>
      <c r="I28" s="94">
        <f>I15*'Instructions &amp; Reference Data'!$E$81/1000</f>
        <v>0</v>
      </c>
      <c r="J28" s="87" t="str">
        <f>ROUND('Instructions &amp; Reference Data'!E81,2)&amp;" "&amp;'Instructions &amp; Reference Data'!F81</f>
        <v>76.86 kg CH4/compressor</v>
      </c>
      <c r="K28" s="85" t="s">
        <v>25</v>
      </c>
    </row>
    <row r="29" spans="1:18" ht="24.75" customHeight="1" x14ac:dyDescent="0.2">
      <c r="A29" s="58" t="s">
        <v>27</v>
      </c>
      <c r="B29" s="94">
        <f>'Instructions &amp; Reference Data'!$E$79*B16/1000</f>
        <v>0</v>
      </c>
      <c r="C29" s="94">
        <f>'Instructions &amp; Reference Data'!$E$79*C16/1000</f>
        <v>0</v>
      </c>
      <c r="D29" s="94">
        <f>'Instructions &amp; Reference Data'!$E$79*D16/1000</f>
        <v>0</v>
      </c>
      <c r="E29" s="94">
        <f>'Instructions &amp; Reference Data'!$E$79*E16/1000</f>
        <v>0</v>
      </c>
      <c r="F29" s="94">
        <f>'Instructions &amp; Reference Data'!$E$79*F16/1000</f>
        <v>0</v>
      </c>
      <c r="G29" s="94">
        <f>'Instructions &amp; Reference Data'!$E$79*G16/1000</f>
        <v>0</v>
      </c>
      <c r="H29" s="94">
        <f>'Instructions &amp; Reference Data'!$E$79*H16/1000</f>
        <v>0</v>
      </c>
      <c r="I29" s="94">
        <f>'Instructions &amp; Reference Data'!$E$79*I16/1000</f>
        <v>0</v>
      </c>
      <c r="J29" s="87" t="str">
        <f>ROUND('Instructions &amp; Reference Data'!E79,2)&amp;" "&amp;'Instructions &amp; Reference Data'!F79</f>
        <v>0.69 kg CH4/PRV</v>
      </c>
      <c r="K29" s="58" t="s">
        <v>29</v>
      </c>
    </row>
    <row r="30" spans="1:18" ht="27.75" customHeight="1" x14ac:dyDescent="0.2">
      <c r="A30" s="58" t="s">
        <v>30</v>
      </c>
      <c r="B30" s="94">
        <f>'Instructions &amp; Reference Data'!$E$76*B17/1000</f>
        <v>0</v>
      </c>
      <c r="C30" s="94">
        <f>'Instructions &amp; Reference Data'!$E$76*C17/1000</f>
        <v>0</v>
      </c>
      <c r="D30" s="94">
        <f>'Instructions &amp; Reference Data'!$E$76*D17/1000</f>
        <v>0</v>
      </c>
      <c r="E30" s="94">
        <f>'Instructions &amp; Reference Data'!$E$76*E17/1000</f>
        <v>0</v>
      </c>
      <c r="F30" s="94">
        <f>'Instructions &amp; Reference Data'!$E$76*F17/1000</f>
        <v>0</v>
      </c>
      <c r="G30" s="94">
        <f>'Instructions &amp; Reference Data'!$E$76*G17/1000</f>
        <v>0</v>
      </c>
      <c r="H30" s="94">
        <f>'Instructions &amp; Reference Data'!$E$76*H17/1000</f>
        <v>0</v>
      </c>
      <c r="I30" s="94">
        <f>'Instructions &amp; Reference Data'!$E$76*I17/1000</f>
        <v>0</v>
      </c>
      <c r="J30" s="87" t="str">
        <f>ROUND('Instructions &amp; Reference Data'!E76,2)&amp;" "&amp;'Instructions &amp; Reference Data'!F76</f>
        <v>6515.78 kg CH4/tank</v>
      </c>
      <c r="K30" s="58" t="s">
        <v>32</v>
      </c>
    </row>
    <row r="31" spans="1:18" ht="24.75" customHeight="1" x14ac:dyDescent="0.2">
      <c r="A31" s="58" t="s">
        <v>33</v>
      </c>
      <c r="B31" s="94">
        <f>'Instructions &amp; Reference Data'!$E$75*B18/1000</f>
        <v>0</v>
      </c>
      <c r="C31" s="94">
        <f>'Instructions &amp; Reference Data'!$E$75*C18/1000</f>
        <v>0</v>
      </c>
      <c r="D31" s="94">
        <f>'Instructions &amp; Reference Data'!$E$75*D18/1000</f>
        <v>0</v>
      </c>
      <c r="E31" s="94">
        <f>'Instructions &amp; Reference Data'!$E$75*E18/1000</f>
        <v>0</v>
      </c>
      <c r="F31" s="94">
        <f>'Instructions &amp; Reference Data'!$E$75*F18/1000</f>
        <v>0</v>
      </c>
      <c r="G31" s="94">
        <f>'Instructions &amp; Reference Data'!$E$75*G18/1000</f>
        <v>0</v>
      </c>
      <c r="H31" s="94">
        <f>'Instructions &amp; Reference Data'!$E$75*H18/1000</f>
        <v>0</v>
      </c>
      <c r="I31" s="94">
        <f>'Instructions &amp; Reference Data'!$E$75*I18/1000</f>
        <v>0</v>
      </c>
      <c r="J31" s="87" t="str">
        <f>ROUND('Instructions &amp; Reference Data'!E75,2)&amp;" "&amp;'Instructions &amp; Reference Data'!F75</f>
        <v>51.02 kg CH4/well drilled</v>
      </c>
      <c r="K31" s="58" t="s">
        <v>35</v>
      </c>
    </row>
    <row r="32" spans="1:18" ht="17.25" customHeight="1" x14ac:dyDescent="0.2">
      <c r="A32" s="49" t="s">
        <v>414</v>
      </c>
      <c r="B32" s="94">
        <f>SUM(B24:B31)</f>
        <v>0</v>
      </c>
      <c r="C32" s="94">
        <f t="shared" ref="C32:I32" si="0">SUM(C24:C31)</f>
        <v>0</v>
      </c>
      <c r="D32" s="94">
        <f t="shared" si="0"/>
        <v>0</v>
      </c>
      <c r="E32" s="94">
        <f t="shared" si="0"/>
        <v>0</v>
      </c>
      <c r="F32" s="94">
        <f t="shared" si="0"/>
        <v>0</v>
      </c>
      <c r="G32" s="94">
        <f t="shared" si="0"/>
        <v>0</v>
      </c>
      <c r="H32" s="94">
        <f t="shared" si="0"/>
        <v>0</v>
      </c>
      <c r="I32" s="94">
        <f t="shared" si="0"/>
        <v>0</v>
      </c>
    </row>
    <row r="34" spans="1:18" s="26" customFormat="1" ht="18" x14ac:dyDescent="0.25">
      <c r="A34" s="16" t="s">
        <v>334</v>
      </c>
      <c r="B34" s="13"/>
      <c r="C34" s="13"/>
      <c r="D34" s="13"/>
      <c r="E34" s="13"/>
      <c r="F34" s="13"/>
      <c r="G34" s="13"/>
      <c r="H34" s="13"/>
      <c r="I34" s="13"/>
      <c r="K34" s="25"/>
      <c r="P34" s="3"/>
      <c r="Q34" s="3"/>
      <c r="R34" s="3"/>
    </row>
    <row r="35" spans="1:18" ht="41.25" customHeight="1" x14ac:dyDescent="0.2">
      <c r="A35" s="7" t="s">
        <v>341</v>
      </c>
      <c r="B35" s="94">
        <f>B32+B6</f>
        <v>0</v>
      </c>
      <c r="C35" s="94">
        <f t="shared" ref="C35:I35" si="1">C32+C6</f>
        <v>0</v>
      </c>
      <c r="D35" s="94">
        <f t="shared" si="1"/>
        <v>0</v>
      </c>
      <c r="E35" s="94">
        <f t="shared" si="1"/>
        <v>0</v>
      </c>
      <c r="F35" s="94">
        <f t="shared" si="1"/>
        <v>0</v>
      </c>
      <c r="G35" s="94">
        <f t="shared" si="1"/>
        <v>0</v>
      </c>
      <c r="H35" s="94">
        <f t="shared" si="1"/>
        <v>0</v>
      </c>
      <c r="I35" s="94">
        <f t="shared" si="1"/>
        <v>0</v>
      </c>
      <c r="P35" s="26"/>
      <c r="Q35" s="26"/>
      <c r="R35" s="26"/>
    </row>
    <row r="37" spans="1:18" s="26" customFormat="1" ht="18" x14ac:dyDescent="0.25">
      <c r="A37" s="14" t="s">
        <v>335</v>
      </c>
      <c r="B37" s="13"/>
      <c r="C37" s="13"/>
      <c r="D37" s="13"/>
      <c r="E37" s="13"/>
      <c r="F37" s="13"/>
      <c r="G37" s="13"/>
      <c r="H37" s="13"/>
      <c r="I37" s="13"/>
      <c r="J37" s="13"/>
      <c r="K37" s="25"/>
      <c r="P37" s="3"/>
      <c r="Q37" s="3"/>
      <c r="R37" s="3"/>
    </row>
    <row r="38" spans="1:18" x14ac:dyDescent="0.2">
      <c r="A38" s="7" t="s">
        <v>38</v>
      </c>
      <c r="B38" s="180" t="s">
        <v>39</v>
      </c>
      <c r="C38" s="181"/>
      <c r="D38" s="181"/>
      <c r="E38" s="181"/>
      <c r="F38" s="181"/>
      <c r="G38" s="181"/>
      <c r="H38" s="181"/>
      <c r="I38" s="182"/>
      <c r="J38" s="55" t="s">
        <v>40</v>
      </c>
      <c r="P38" s="26"/>
      <c r="Q38" s="26"/>
      <c r="R38" s="26"/>
    </row>
    <row r="39" spans="1:18" ht="48" customHeight="1" x14ac:dyDescent="0.2">
      <c r="A39" s="58" t="s">
        <v>41</v>
      </c>
      <c r="B39" s="109"/>
      <c r="C39" s="109"/>
      <c r="D39" s="109"/>
      <c r="E39" s="109"/>
      <c r="F39" s="109"/>
      <c r="G39" s="109"/>
      <c r="H39" s="109"/>
      <c r="I39" s="109"/>
      <c r="J39" s="51" t="s">
        <v>42</v>
      </c>
    </row>
    <row r="40" spans="1:18" ht="61.5" customHeight="1" x14ac:dyDescent="0.2">
      <c r="A40" s="58" t="s">
        <v>43</v>
      </c>
      <c r="B40" s="115">
        <v>1.2350000000000001</v>
      </c>
      <c r="C40" s="115">
        <v>1.2350000000000001</v>
      </c>
      <c r="D40" s="115">
        <v>1.2350000000000001</v>
      </c>
      <c r="E40" s="115">
        <v>1.2350000000000001</v>
      </c>
      <c r="F40" s="115">
        <v>1.2350000000000001</v>
      </c>
      <c r="G40" s="115">
        <v>1.2350000000000001</v>
      </c>
      <c r="H40" s="115">
        <v>1.2350000000000001</v>
      </c>
      <c r="I40" s="115">
        <v>1.2350000000000001</v>
      </c>
      <c r="J40" s="50" t="s">
        <v>44</v>
      </c>
      <c r="K40" s="65"/>
    </row>
    <row r="41" spans="1:18" ht="32.25" customHeight="1" x14ac:dyDescent="0.2">
      <c r="A41" s="58" t="s">
        <v>313</v>
      </c>
      <c r="B41" s="94">
        <f>B39*B40</f>
        <v>0</v>
      </c>
      <c r="C41" s="94">
        <f t="shared" ref="C41:I41" si="2">C39*C40</f>
        <v>0</v>
      </c>
      <c r="D41" s="94">
        <f t="shared" ref="D41" si="3">D39*D40</f>
        <v>0</v>
      </c>
      <c r="E41" s="94">
        <f t="shared" si="2"/>
        <v>0</v>
      </c>
      <c r="F41" s="94">
        <f t="shared" si="2"/>
        <v>0</v>
      </c>
      <c r="G41" s="94">
        <f t="shared" si="2"/>
        <v>0</v>
      </c>
      <c r="H41" s="94">
        <f t="shared" si="2"/>
        <v>0</v>
      </c>
      <c r="I41" s="94">
        <f t="shared" si="2"/>
        <v>0</v>
      </c>
      <c r="J41" s="51" t="s">
        <v>365</v>
      </c>
    </row>
    <row r="42" spans="1:18" ht="45.75" customHeight="1" x14ac:dyDescent="0.2">
      <c r="A42" s="58" t="s">
        <v>384</v>
      </c>
      <c r="B42" s="109"/>
      <c r="C42" s="109"/>
      <c r="D42" s="109"/>
      <c r="E42" s="109"/>
      <c r="F42" s="109"/>
      <c r="G42" s="109"/>
      <c r="H42" s="109"/>
      <c r="I42" s="109"/>
      <c r="J42" s="51" t="s">
        <v>46</v>
      </c>
    </row>
    <row r="43" spans="1:18" ht="46.5" customHeight="1" x14ac:dyDescent="0.2">
      <c r="A43" s="58" t="s">
        <v>385</v>
      </c>
      <c r="B43" s="114">
        <v>5.8</v>
      </c>
      <c r="C43" s="114">
        <v>5.8</v>
      </c>
      <c r="D43" s="114">
        <v>5.8</v>
      </c>
      <c r="E43" s="114">
        <v>5.8</v>
      </c>
      <c r="F43" s="114">
        <v>5.8</v>
      </c>
      <c r="G43" s="114">
        <v>5.8</v>
      </c>
      <c r="H43" s="114">
        <v>5.8</v>
      </c>
      <c r="I43" s="114">
        <v>5.8</v>
      </c>
      <c r="J43" s="50" t="s">
        <v>47</v>
      </c>
      <c r="K43" s="65"/>
    </row>
    <row r="44" spans="1:18" ht="31.5" customHeight="1" x14ac:dyDescent="0.2">
      <c r="A44" s="58" t="s">
        <v>386</v>
      </c>
      <c r="B44" s="94">
        <f>B42*B43</f>
        <v>0</v>
      </c>
      <c r="C44" s="94">
        <f t="shared" ref="C44:I44" si="4">C42*C43</f>
        <v>0</v>
      </c>
      <c r="D44" s="94">
        <f t="shared" ref="D44" si="5">D42*D43</f>
        <v>0</v>
      </c>
      <c r="E44" s="94">
        <f t="shared" si="4"/>
        <v>0</v>
      </c>
      <c r="F44" s="94">
        <f t="shared" si="4"/>
        <v>0</v>
      </c>
      <c r="G44" s="94">
        <f t="shared" si="4"/>
        <v>0</v>
      </c>
      <c r="H44" s="94">
        <f t="shared" si="4"/>
        <v>0</v>
      </c>
      <c r="I44" s="94">
        <f t="shared" si="4"/>
        <v>0</v>
      </c>
      <c r="J44" s="51" t="s">
        <v>388</v>
      </c>
    </row>
    <row r="45" spans="1:18" ht="63" customHeight="1" x14ac:dyDescent="0.2">
      <c r="A45" s="58" t="s">
        <v>48</v>
      </c>
      <c r="B45" s="66" t="str">
        <f>IFERROR(B41/(B41+B44),"Needs Data")</f>
        <v>Needs Data</v>
      </c>
      <c r="C45" s="66" t="str">
        <f t="shared" ref="C45:I45" si="6">IFERROR(C41/(C41+C44),"Needs Data")</f>
        <v>Needs Data</v>
      </c>
      <c r="D45" s="66" t="str">
        <f t="shared" ref="D45" si="7">IFERROR(D41/(D41+D44),"Needs Data")</f>
        <v>Needs Data</v>
      </c>
      <c r="E45" s="66" t="str">
        <f t="shared" si="6"/>
        <v>Needs Data</v>
      </c>
      <c r="F45" s="66" t="str">
        <f t="shared" si="6"/>
        <v>Needs Data</v>
      </c>
      <c r="G45" s="66" t="str">
        <f t="shared" si="6"/>
        <v>Needs Data</v>
      </c>
      <c r="H45" s="66" t="str">
        <f t="shared" si="6"/>
        <v>Needs Data</v>
      </c>
      <c r="I45" s="66" t="str">
        <f t="shared" si="6"/>
        <v>Needs Data</v>
      </c>
      <c r="J45" s="51" t="s">
        <v>387</v>
      </c>
    </row>
    <row r="46" spans="1:18" ht="51" x14ac:dyDescent="0.2">
      <c r="A46" s="58" t="s">
        <v>49</v>
      </c>
      <c r="B46" s="67" t="str">
        <f>IFERROR(B45*B35,"Needs Data")</f>
        <v>Needs Data</v>
      </c>
      <c r="C46" s="67" t="str">
        <f t="shared" ref="C46:I46" si="8">IFERROR(C45*C35,"Needs Data")</f>
        <v>Needs Data</v>
      </c>
      <c r="D46" s="67" t="str">
        <f t="shared" ref="D46" si="9">IFERROR(D45*D35,"Needs Data")</f>
        <v>Needs Data</v>
      </c>
      <c r="E46" s="67" t="str">
        <f t="shared" si="8"/>
        <v>Needs Data</v>
      </c>
      <c r="F46" s="67" t="str">
        <f t="shared" si="8"/>
        <v>Needs Data</v>
      </c>
      <c r="G46" s="67" t="str">
        <f t="shared" si="8"/>
        <v>Needs Data</v>
      </c>
      <c r="H46" s="67" t="str">
        <f t="shared" si="8"/>
        <v>Needs Data</v>
      </c>
      <c r="I46" s="67" t="str">
        <f t="shared" si="8"/>
        <v>Needs Data</v>
      </c>
      <c r="J46" s="51" t="s">
        <v>379</v>
      </c>
    </row>
    <row r="47" spans="1:18" ht="38.25" x14ac:dyDescent="0.2">
      <c r="A47" s="27" t="s">
        <v>50</v>
      </c>
      <c r="B47" s="189">
        <f>SUM(B46:I46)</f>
        <v>0</v>
      </c>
      <c r="C47" s="190"/>
      <c r="D47" s="190"/>
      <c r="E47" s="190"/>
      <c r="F47" s="190"/>
      <c r="G47" s="190"/>
      <c r="H47" s="190"/>
      <c r="I47" s="191"/>
      <c r="J47" s="51" t="s">
        <v>368</v>
      </c>
    </row>
    <row r="48" spans="1:18" x14ac:dyDescent="0.2">
      <c r="A48" s="23"/>
      <c r="B48" s="24"/>
      <c r="C48" s="24"/>
      <c r="D48" s="24"/>
      <c r="E48" s="24"/>
      <c r="F48" s="24"/>
      <c r="G48" s="24"/>
      <c r="H48" s="24"/>
      <c r="I48" s="24"/>
      <c r="J48" s="24"/>
    </row>
    <row r="49" spans="1:18" s="26" customFormat="1" ht="18" x14ac:dyDescent="0.25">
      <c r="A49" s="14" t="s">
        <v>336</v>
      </c>
      <c r="B49" s="22"/>
      <c r="C49" s="22"/>
      <c r="D49" s="22"/>
      <c r="E49" s="22"/>
      <c r="F49" s="22"/>
      <c r="G49" s="22"/>
      <c r="H49" s="22"/>
      <c r="I49" s="22"/>
      <c r="J49" s="22"/>
      <c r="K49" s="12"/>
      <c r="P49" s="3"/>
      <c r="Q49" s="3"/>
      <c r="R49" s="3"/>
    </row>
    <row r="50" spans="1:18" x14ac:dyDescent="0.2">
      <c r="A50" s="27" t="s">
        <v>38</v>
      </c>
      <c r="B50" s="198" t="s">
        <v>39</v>
      </c>
      <c r="C50" s="199"/>
      <c r="D50" s="199"/>
      <c r="E50" s="199"/>
      <c r="F50" s="199"/>
      <c r="G50" s="199"/>
      <c r="H50" s="199"/>
      <c r="I50" s="200"/>
      <c r="J50" s="196" t="s">
        <v>40</v>
      </c>
      <c r="K50" s="197"/>
      <c r="P50" s="26"/>
      <c r="Q50" s="26"/>
      <c r="R50" s="26"/>
    </row>
    <row r="51" spans="1:18" ht="30" customHeight="1" x14ac:dyDescent="0.2">
      <c r="A51" s="58" t="s">
        <v>51</v>
      </c>
      <c r="B51" s="83">
        <v>0.83299999999999996</v>
      </c>
      <c r="C51" s="83">
        <v>0.83299999999999996</v>
      </c>
      <c r="D51" s="83">
        <v>0.83299999999999996</v>
      </c>
      <c r="E51" s="83">
        <v>0.83299999999999996</v>
      </c>
      <c r="F51" s="83">
        <v>0.83299999999999996</v>
      </c>
      <c r="G51" s="83">
        <v>0.83299999999999996</v>
      </c>
      <c r="H51" s="83">
        <v>0.83299999999999996</v>
      </c>
      <c r="I51" s="83">
        <v>0.83299999999999996</v>
      </c>
      <c r="J51" s="194" t="s">
        <v>363</v>
      </c>
      <c r="K51" s="195"/>
    </row>
    <row r="52" spans="1:18" ht="31.5" customHeight="1" x14ac:dyDescent="0.2">
      <c r="A52" s="58" t="s">
        <v>360</v>
      </c>
      <c r="B52" s="94">
        <f>B39</f>
        <v>0</v>
      </c>
      <c r="C52" s="94">
        <f t="shared" ref="C52:G52" si="10">C39</f>
        <v>0</v>
      </c>
      <c r="D52" s="94">
        <f t="shared" ref="D52" si="11">D39</f>
        <v>0</v>
      </c>
      <c r="E52" s="94">
        <f t="shared" si="10"/>
        <v>0</v>
      </c>
      <c r="F52" s="94">
        <f t="shared" si="10"/>
        <v>0</v>
      </c>
      <c r="G52" s="94">
        <f t="shared" si="10"/>
        <v>0</v>
      </c>
      <c r="H52" s="94">
        <f>H39</f>
        <v>0</v>
      </c>
      <c r="I52" s="94">
        <f>I39</f>
        <v>0</v>
      </c>
      <c r="J52" s="194" t="s">
        <v>53</v>
      </c>
      <c r="K52" s="195"/>
    </row>
    <row r="53" spans="1:18" ht="22.5" customHeight="1" x14ac:dyDescent="0.2">
      <c r="A53" s="58" t="s">
        <v>361</v>
      </c>
      <c r="B53" s="94">
        <f>B52*B51</f>
        <v>0</v>
      </c>
      <c r="C53" s="94">
        <f t="shared" ref="C53:I53" si="12">C52*C51</f>
        <v>0</v>
      </c>
      <c r="D53" s="94">
        <f t="shared" si="12"/>
        <v>0</v>
      </c>
      <c r="E53" s="94">
        <f t="shared" si="12"/>
        <v>0</v>
      </c>
      <c r="F53" s="94">
        <f t="shared" si="12"/>
        <v>0</v>
      </c>
      <c r="G53" s="94">
        <f t="shared" si="12"/>
        <v>0</v>
      </c>
      <c r="H53" s="94">
        <f t="shared" si="12"/>
        <v>0</v>
      </c>
      <c r="I53" s="94">
        <f t="shared" si="12"/>
        <v>0</v>
      </c>
      <c r="J53" s="194" t="s">
        <v>369</v>
      </c>
      <c r="K53" s="195"/>
    </row>
    <row r="54" spans="1:18" s="11" customFormat="1" ht="27.95" customHeight="1" x14ac:dyDescent="0.2">
      <c r="A54" s="27" t="s">
        <v>362</v>
      </c>
      <c r="B54" s="189">
        <f>SUM(B53:I53)</f>
        <v>0</v>
      </c>
      <c r="C54" s="190"/>
      <c r="D54" s="190"/>
      <c r="E54" s="190"/>
      <c r="F54" s="190"/>
      <c r="G54" s="190"/>
      <c r="H54" s="190"/>
      <c r="I54" s="191"/>
      <c r="J54" s="194" t="s">
        <v>366</v>
      </c>
      <c r="K54" s="195"/>
      <c r="L54" s="32"/>
      <c r="M54" s="32"/>
      <c r="N54" s="32"/>
      <c r="P54" s="3"/>
      <c r="Q54" s="3"/>
      <c r="R54" s="3"/>
    </row>
    <row r="55" spans="1:18" x14ac:dyDescent="0.2">
      <c r="P55" s="11"/>
      <c r="Q55" s="11"/>
      <c r="R55" s="11"/>
    </row>
    <row r="56" spans="1:18" s="26" customFormat="1" ht="18" x14ac:dyDescent="0.25">
      <c r="A56" s="14" t="s">
        <v>337</v>
      </c>
      <c r="B56" s="13"/>
      <c r="C56" s="13"/>
      <c r="D56" s="13"/>
      <c r="E56" s="13"/>
      <c r="F56" s="13"/>
      <c r="G56" s="13"/>
      <c r="H56" s="13"/>
      <c r="I56" s="13"/>
      <c r="J56" s="13"/>
      <c r="K56" s="25"/>
      <c r="P56" s="3"/>
      <c r="Q56" s="3"/>
      <c r="R56" s="3"/>
    </row>
    <row r="57" spans="1:18" x14ac:dyDescent="0.2">
      <c r="A57" s="2" t="s">
        <v>38</v>
      </c>
      <c r="B57" s="183" t="s">
        <v>56</v>
      </c>
      <c r="C57" s="184"/>
      <c r="D57" s="184"/>
      <c r="E57" s="184"/>
      <c r="F57" s="184"/>
      <c r="G57" s="184"/>
      <c r="H57" s="184"/>
      <c r="I57" s="185"/>
      <c r="J57" s="55" t="s">
        <v>57</v>
      </c>
      <c r="K57" s="3"/>
      <c r="P57" s="26"/>
      <c r="Q57" s="26"/>
      <c r="R57" s="26"/>
    </row>
    <row r="58" spans="1:18" ht="105.95" customHeight="1" x14ac:dyDescent="0.2">
      <c r="A58" s="52" t="s">
        <v>371</v>
      </c>
      <c r="B58" s="124" t="str">
        <f>IFERROR(B46/(B53*'Instructions &amp; Reference Data'!$E$69),"Needs Data")</f>
        <v>Needs Data</v>
      </c>
      <c r="C58" s="124" t="str">
        <f>IFERROR(C46/(C53*'Instructions &amp; Reference Data'!$E$69),"Needs Data")</f>
        <v>Needs Data</v>
      </c>
      <c r="D58" s="124" t="str">
        <f>IFERROR(D46/(D53*'Instructions &amp; Reference Data'!$E$69),"Needs Data")</f>
        <v>Needs Data</v>
      </c>
      <c r="E58" s="124" t="str">
        <f>IFERROR(E46/(E53*'Instructions &amp; Reference Data'!$E$69),"Needs Data")</f>
        <v>Needs Data</v>
      </c>
      <c r="F58" s="124" t="str">
        <f>IFERROR(F46/(F53*'Instructions &amp; Reference Data'!$E$69),"Needs Data")</f>
        <v>Needs Data</v>
      </c>
      <c r="G58" s="124" t="str">
        <f>IFERROR(G46/(G53*'Instructions &amp; Reference Data'!$E$69),"Needs Data")</f>
        <v>Needs Data</v>
      </c>
      <c r="H58" s="124" t="str">
        <f>IFERROR(H46/(H53*'Instructions &amp; Reference Data'!$E$69),"Needs Data")</f>
        <v>Needs Data</v>
      </c>
      <c r="I58" s="124" t="str">
        <f>IFERROR(I46/(I53*'Instructions &amp; Reference Data'!$E$69),"Needs Data")</f>
        <v>Needs Data</v>
      </c>
      <c r="J58" s="53" t="s">
        <v>367</v>
      </c>
      <c r="K58" s="3"/>
    </row>
    <row r="59" spans="1:18" ht="116.25" customHeight="1" x14ac:dyDescent="0.2">
      <c r="A59" s="58" t="s">
        <v>372</v>
      </c>
      <c r="B59" s="186" t="str">
        <f>IFERROR(B47/(B54*'Instructions &amp; Reference Data'!$E$69),"Needs Data")</f>
        <v>Needs Data</v>
      </c>
      <c r="C59" s="187"/>
      <c r="D59" s="187"/>
      <c r="E59" s="187"/>
      <c r="F59" s="187"/>
      <c r="G59" s="187"/>
      <c r="H59" s="187"/>
      <c r="I59" s="188"/>
      <c r="J59" s="58" t="s">
        <v>370</v>
      </c>
      <c r="K59" s="3"/>
    </row>
    <row r="60" spans="1:18" ht="14.45" customHeight="1" x14ac:dyDescent="0.25">
      <c r="J60" s="5"/>
      <c r="K60" s="61"/>
    </row>
    <row r="61" spans="1:18" ht="14.45" customHeight="1" x14ac:dyDescent="0.25">
      <c r="J61" s="5"/>
    </row>
    <row r="62" spans="1:18" ht="14.45" customHeight="1" x14ac:dyDescent="0.25">
      <c r="J62" s="5"/>
    </row>
    <row r="63" spans="1:18" s="26" customFormat="1" x14ac:dyDescent="0.2">
      <c r="B63" s="25"/>
      <c r="G63" s="3"/>
      <c r="H63" s="3"/>
      <c r="I63" s="3"/>
    </row>
    <row r="64" spans="1:18" ht="30" customHeight="1" x14ac:dyDescent="0.2">
      <c r="A64" s="3"/>
      <c r="B64" s="1"/>
      <c r="G64" s="26"/>
      <c r="H64" s="26"/>
      <c r="I64" s="26"/>
      <c r="K64" s="3"/>
    </row>
    <row r="65" spans="1:11" ht="12.6" customHeight="1" x14ac:dyDescent="0.2">
      <c r="A65" s="3"/>
      <c r="B65" s="1"/>
      <c r="K65" s="3"/>
    </row>
    <row r="66" spans="1:11" ht="30" customHeight="1" x14ac:dyDescent="0.2">
      <c r="A66" s="3"/>
      <c r="B66" s="1"/>
      <c r="K66" s="3"/>
    </row>
    <row r="67" spans="1:11" ht="30" customHeight="1" x14ac:dyDescent="0.2">
      <c r="A67" s="3"/>
      <c r="B67" s="1"/>
      <c r="K67" s="3"/>
    </row>
    <row r="68" spans="1:11" ht="30" customHeight="1" x14ac:dyDescent="0.25">
      <c r="A68" s="3"/>
      <c r="B68" s="5"/>
      <c r="C68" s="5"/>
      <c r="D68" s="5"/>
      <c r="E68" s="5"/>
      <c r="K68" s="3"/>
    </row>
    <row r="69" spans="1:11" s="26" customFormat="1" ht="30" customHeight="1" x14ac:dyDescent="0.2">
      <c r="B69" s="25"/>
      <c r="G69" s="3"/>
      <c r="H69" s="3"/>
      <c r="I69" s="3"/>
    </row>
    <row r="70" spans="1:11" ht="30" customHeight="1" x14ac:dyDescent="0.2">
      <c r="A70" s="3"/>
      <c r="B70" s="1"/>
      <c r="G70" s="26"/>
      <c r="H70" s="26"/>
      <c r="I70" s="26"/>
      <c r="K70" s="3"/>
    </row>
    <row r="71" spans="1:11" ht="30" customHeight="1" x14ac:dyDescent="0.2">
      <c r="A71" s="3"/>
      <c r="B71" s="1"/>
      <c r="K71" s="3"/>
    </row>
    <row r="72" spans="1:11" ht="30" customHeight="1" x14ac:dyDescent="0.2">
      <c r="A72" s="3"/>
      <c r="B72" s="1"/>
      <c r="K72" s="3"/>
    </row>
    <row r="73" spans="1:11" ht="30" customHeight="1" x14ac:dyDescent="0.2">
      <c r="A73" s="3"/>
      <c r="B73" s="1"/>
      <c r="K73" s="3"/>
    </row>
    <row r="75" spans="1:11" x14ac:dyDescent="0.2">
      <c r="A75" s="37"/>
    </row>
  </sheetData>
  <mergeCells count="17">
    <mergeCell ref="A1:K1"/>
    <mergeCell ref="J54:K54"/>
    <mergeCell ref="B54:I54"/>
    <mergeCell ref="J51:K51"/>
    <mergeCell ref="J50:K50"/>
    <mergeCell ref="B50:I50"/>
    <mergeCell ref="J52:K52"/>
    <mergeCell ref="J53:K53"/>
    <mergeCell ref="B9:I9"/>
    <mergeCell ref="J4:J5"/>
    <mergeCell ref="A4:A5"/>
    <mergeCell ref="B4:I4"/>
    <mergeCell ref="B38:I38"/>
    <mergeCell ref="B22:I22"/>
    <mergeCell ref="B57:I57"/>
    <mergeCell ref="B59:I59"/>
    <mergeCell ref="B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4431-B946-43E3-9CED-3D7650B0D945}">
  <sheetPr>
    <tabColor theme="8"/>
  </sheetPr>
  <dimension ref="A1:R91"/>
  <sheetViews>
    <sheetView zoomScaleNormal="100" workbookViewId="0">
      <selection sqref="A1:K1"/>
    </sheetView>
  </sheetViews>
  <sheetFormatPr defaultColWidth="8.5703125" defaultRowHeight="12.75" x14ac:dyDescent="0.2"/>
  <cols>
    <col min="1" max="1" width="48.140625" style="1" customWidth="1"/>
    <col min="2" max="2" width="20.5703125" style="3" bestFit="1" customWidth="1"/>
    <col min="3" max="3" width="19.140625" style="3" bestFit="1" customWidth="1"/>
    <col min="4" max="4" width="25.85546875" style="3" bestFit="1" customWidth="1"/>
    <col min="5" max="8" width="17.5703125" style="3" customWidth="1"/>
    <col min="9" max="9" width="19.85546875" style="3" bestFit="1" customWidth="1"/>
    <col min="10" max="10" width="47" style="3" bestFit="1" customWidth="1"/>
    <col min="11" max="11" width="59.42578125" style="1" customWidth="1"/>
    <col min="12" max="15" width="8.5703125" style="3"/>
    <col min="16" max="16" width="28.140625" style="3" bestFit="1" customWidth="1"/>
    <col min="17" max="16384" width="8.5703125" style="3"/>
  </cols>
  <sheetData>
    <row r="1" spans="1:11" ht="39.6" customHeight="1" x14ac:dyDescent="0.2">
      <c r="A1" s="192" t="s">
        <v>418</v>
      </c>
      <c r="B1" s="192"/>
      <c r="C1" s="192"/>
      <c r="D1" s="192"/>
      <c r="E1" s="192"/>
      <c r="F1" s="192"/>
      <c r="G1" s="192"/>
      <c r="H1" s="192"/>
      <c r="I1" s="192"/>
      <c r="J1" s="192"/>
      <c r="K1" s="193"/>
    </row>
    <row r="2" spans="1:11" ht="12.6" customHeight="1" x14ac:dyDescent="0.2">
      <c r="A2" s="97"/>
      <c r="B2" s="97"/>
      <c r="C2" s="97"/>
      <c r="D2" s="97"/>
      <c r="E2" s="97"/>
      <c r="F2" s="97"/>
      <c r="G2" s="97"/>
      <c r="H2" s="97"/>
      <c r="I2" s="97"/>
      <c r="J2" s="97"/>
      <c r="K2" s="98"/>
    </row>
    <row r="3" spans="1:11" s="33" customFormat="1" ht="18" x14ac:dyDescent="0.25">
      <c r="A3" s="14" t="s">
        <v>331</v>
      </c>
      <c r="B3" s="77"/>
      <c r="C3" s="77"/>
      <c r="D3" s="77"/>
      <c r="E3" s="77"/>
      <c r="F3" s="77"/>
      <c r="G3" s="77"/>
      <c r="H3" s="77"/>
      <c r="I3" s="77"/>
      <c r="J3" s="14"/>
      <c r="K3" s="78"/>
    </row>
    <row r="4" spans="1:11" s="4" customFormat="1" x14ac:dyDescent="0.2">
      <c r="A4" s="7" t="s">
        <v>0</v>
      </c>
      <c r="B4" s="180" t="s">
        <v>325</v>
      </c>
      <c r="C4" s="181"/>
      <c r="D4" s="181"/>
      <c r="E4" s="181"/>
      <c r="F4" s="181"/>
      <c r="G4" s="181"/>
      <c r="H4" s="181"/>
      <c r="I4" s="182"/>
      <c r="J4" s="74" t="s">
        <v>1</v>
      </c>
      <c r="K4" s="7" t="s">
        <v>2</v>
      </c>
    </row>
    <row r="5" spans="1:11" s="4" customFormat="1" x14ac:dyDescent="0.2">
      <c r="A5" s="7"/>
      <c r="B5" s="76" t="s">
        <v>257</v>
      </c>
      <c r="C5" s="76" t="s">
        <v>258</v>
      </c>
      <c r="D5" s="76" t="s">
        <v>259</v>
      </c>
      <c r="E5" s="76" t="s">
        <v>260</v>
      </c>
      <c r="F5" s="76" t="s">
        <v>261</v>
      </c>
      <c r="G5" s="76" t="s">
        <v>262</v>
      </c>
      <c r="H5" s="76" t="s">
        <v>263</v>
      </c>
      <c r="I5" s="76" t="s">
        <v>264</v>
      </c>
      <c r="J5" s="74"/>
      <c r="K5" s="7"/>
    </row>
    <row r="6" spans="1:11" ht="38.25" x14ac:dyDescent="0.2">
      <c r="A6" s="75" t="s">
        <v>283</v>
      </c>
      <c r="B6" s="116"/>
      <c r="C6" s="116"/>
      <c r="D6" s="116"/>
      <c r="E6" s="116"/>
      <c r="F6" s="116"/>
      <c r="G6" s="116"/>
      <c r="H6" s="116"/>
      <c r="I6" s="116"/>
      <c r="J6" s="79" t="s">
        <v>284</v>
      </c>
      <c r="K6" s="8" t="s">
        <v>285</v>
      </c>
    </row>
    <row r="7" spans="1:11" ht="38.25" x14ac:dyDescent="0.2">
      <c r="A7" s="75" t="s">
        <v>286</v>
      </c>
      <c r="B7" s="116"/>
      <c r="C7" s="116"/>
      <c r="D7" s="116"/>
      <c r="E7" s="116"/>
      <c r="F7" s="116"/>
      <c r="G7" s="116"/>
      <c r="H7" s="116"/>
      <c r="I7" s="116"/>
      <c r="J7" s="79" t="s">
        <v>287</v>
      </c>
      <c r="K7" s="8" t="s">
        <v>285</v>
      </c>
    </row>
    <row r="8" spans="1:11" ht="25.5" x14ac:dyDescent="0.2">
      <c r="A8" s="75" t="s">
        <v>3</v>
      </c>
      <c r="B8" s="116"/>
      <c r="C8" s="116"/>
      <c r="D8" s="116"/>
      <c r="E8" s="116"/>
      <c r="F8" s="116"/>
      <c r="G8" s="116"/>
      <c r="H8" s="116"/>
      <c r="I8" s="116"/>
      <c r="J8" s="8" t="s">
        <v>4</v>
      </c>
      <c r="K8" s="8" t="s">
        <v>5</v>
      </c>
    </row>
    <row r="9" spans="1:11" ht="27" customHeight="1" x14ac:dyDescent="0.2">
      <c r="A9" s="75" t="s">
        <v>288</v>
      </c>
      <c r="B9" s="116"/>
      <c r="C9" s="116"/>
      <c r="D9" s="116"/>
      <c r="E9" s="116"/>
      <c r="F9" s="116"/>
      <c r="G9" s="116"/>
      <c r="H9" s="116"/>
      <c r="I9" s="116"/>
      <c r="J9" s="79" t="s">
        <v>289</v>
      </c>
      <c r="K9" s="8" t="s">
        <v>290</v>
      </c>
    </row>
    <row r="10" spans="1:11" ht="27" customHeight="1" x14ac:dyDescent="0.2">
      <c r="A10" s="75" t="s">
        <v>6</v>
      </c>
      <c r="B10" s="116"/>
      <c r="C10" s="116"/>
      <c r="D10" s="116"/>
      <c r="E10" s="116"/>
      <c r="F10" s="116"/>
      <c r="G10" s="116"/>
      <c r="H10" s="116"/>
      <c r="I10" s="116"/>
      <c r="J10" s="79" t="s">
        <v>291</v>
      </c>
      <c r="K10" s="8" t="s">
        <v>292</v>
      </c>
    </row>
    <row r="11" spans="1:11" ht="63.75" x14ac:dyDescent="0.2">
      <c r="A11" s="75" t="s">
        <v>7</v>
      </c>
      <c r="B11" s="116"/>
      <c r="C11" s="116"/>
      <c r="D11" s="116"/>
      <c r="E11" s="116"/>
      <c r="F11" s="116"/>
      <c r="G11" s="116"/>
      <c r="H11" s="116"/>
      <c r="I11" s="116"/>
      <c r="J11" s="8" t="s">
        <v>8</v>
      </c>
      <c r="K11" s="8" t="s">
        <v>9</v>
      </c>
    </row>
    <row r="12" spans="1:11" ht="27" customHeight="1" x14ac:dyDescent="0.2">
      <c r="A12" s="75" t="s">
        <v>10</v>
      </c>
      <c r="B12" s="116"/>
      <c r="C12" s="116"/>
      <c r="D12" s="116"/>
      <c r="E12" s="116"/>
      <c r="F12" s="116"/>
      <c r="G12" s="116"/>
      <c r="H12" s="116"/>
      <c r="I12" s="116"/>
      <c r="J12" s="8" t="s">
        <v>11</v>
      </c>
      <c r="K12" s="8" t="s">
        <v>12</v>
      </c>
    </row>
    <row r="13" spans="1:11" ht="44.25" customHeight="1" x14ac:dyDescent="0.2">
      <c r="A13" s="75" t="s">
        <v>13</v>
      </c>
      <c r="B13" s="116"/>
      <c r="C13" s="116"/>
      <c r="D13" s="116"/>
      <c r="E13" s="116"/>
      <c r="F13" s="116"/>
      <c r="G13" s="116"/>
      <c r="H13" s="116"/>
      <c r="I13" s="116"/>
      <c r="J13" s="8" t="s">
        <v>14</v>
      </c>
      <c r="K13" s="8" t="s">
        <v>293</v>
      </c>
    </row>
    <row r="14" spans="1:11" ht="43.5" customHeight="1" x14ac:dyDescent="0.2">
      <c r="A14" s="75" t="s">
        <v>15</v>
      </c>
      <c r="B14" s="116"/>
      <c r="C14" s="116"/>
      <c r="D14" s="116"/>
      <c r="E14" s="116"/>
      <c r="F14" s="116"/>
      <c r="G14" s="116"/>
      <c r="H14" s="116"/>
      <c r="I14" s="116"/>
      <c r="J14" s="8" t="s">
        <v>16</v>
      </c>
      <c r="K14" s="8" t="s">
        <v>17</v>
      </c>
    </row>
    <row r="15" spans="1:11" ht="36.75" customHeight="1" x14ac:dyDescent="0.2">
      <c r="A15" s="75" t="s">
        <v>294</v>
      </c>
      <c r="B15" s="116"/>
      <c r="C15" s="116"/>
      <c r="D15" s="116"/>
      <c r="E15" s="116"/>
      <c r="F15" s="116"/>
      <c r="G15" s="116"/>
      <c r="H15" s="116"/>
      <c r="I15" s="116"/>
      <c r="J15" s="8" t="s">
        <v>295</v>
      </c>
      <c r="K15" s="8" t="s">
        <v>296</v>
      </c>
    </row>
    <row r="16" spans="1:11" ht="25.5" x14ac:dyDescent="0.2">
      <c r="A16" s="75" t="s">
        <v>18</v>
      </c>
      <c r="B16" s="116"/>
      <c r="C16" s="116"/>
      <c r="D16" s="116"/>
      <c r="E16" s="116"/>
      <c r="F16" s="116"/>
      <c r="G16" s="116"/>
      <c r="H16" s="116"/>
      <c r="I16" s="116"/>
      <c r="J16" s="79" t="s">
        <v>19</v>
      </c>
      <c r="K16" s="8" t="s">
        <v>297</v>
      </c>
    </row>
    <row r="17" spans="1:11" ht="25.5" x14ac:dyDescent="0.2">
      <c r="A17" s="75" t="s">
        <v>298</v>
      </c>
      <c r="B17" s="116"/>
      <c r="C17" s="116"/>
      <c r="D17" s="116"/>
      <c r="E17" s="116"/>
      <c r="F17" s="116"/>
      <c r="G17" s="116"/>
      <c r="H17" s="116"/>
      <c r="I17" s="116"/>
      <c r="J17" s="79" t="s">
        <v>299</v>
      </c>
      <c r="K17" s="8" t="s">
        <v>300</v>
      </c>
    </row>
    <row r="18" spans="1:11" ht="140.25" x14ac:dyDescent="0.2">
      <c r="A18" s="75" t="s">
        <v>301</v>
      </c>
      <c r="B18" s="116"/>
      <c r="C18" s="116"/>
      <c r="D18" s="116"/>
      <c r="E18" s="116"/>
      <c r="F18" s="116"/>
      <c r="G18" s="116"/>
      <c r="H18" s="116"/>
      <c r="I18" s="116"/>
      <c r="J18" s="8" t="s">
        <v>302</v>
      </c>
      <c r="K18" s="8" t="s">
        <v>303</v>
      </c>
    </row>
    <row r="19" spans="1:11" ht="102" x14ac:dyDescent="0.2">
      <c r="A19" s="75" t="s">
        <v>304</v>
      </c>
      <c r="B19" s="116"/>
      <c r="C19" s="116"/>
      <c r="D19" s="116"/>
      <c r="E19" s="116"/>
      <c r="F19" s="116"/>
      <c r="G19" s="116"/>
      <c r="H19" s="116"/>
      <c r="I19" s="116"/>
      <c r="J19" s="79" t="s">
        <v>305</v>
      </c>
      <c r="K19" s="8" t="s">
        <v>306</v>
      </c>
    </row>
    <row r="20" spans="1:11" ht="63.75" x14ac:dyDescent="0.2">
      <c r="A20" s="75" t="s">
        <v>307</v>
      </c>
      <c r="B20" s="116"/>
      <c r="C20" s="116"/>
      <c r="D20" s="116"/>
      <c r="E20" s="116"/>
      <c r="F20" s="116"/>
      <c r="G20" s="116"/>
      <c r="H20" s="116"/>
      <c r="I20" s="116"/>
      <c r="J20" s="79" t="s">
        <v>308</v>
      </c>
      <c r="K20" s="8" t="s">
        <v>309</v>
      </c>
    </row>
    <row r="21" spans="1:11" ht="63.75" x14ac:dyDescent="0.2">
      <c r="A21" s="75" t="s">
        <v>310</v>
      </c>
      <c r="B21" s="116"/>
      <c r="C21" s="116"/>
      <c r="D21" s="116"/>
      <c r="E21" s="116"/>
      <c r="F21" s="116"/>
      <c r="G21" s="116"/>
      <c r="H21" s="116"/>
      <c r="I21" s="116"/>
      <c r="J21" s="79" t="s">
        <v>311</v>
      </c>
      <c r="K21" s="8" t="s">
        <v>312</v>
      </c>
    </row>
    <row r="22" spans="1:11" ht="27" customHeight="1" x14ac:dyDescent="0.2">
      <c r="A22" s="7" t="s">
        <v>415</v>
      </c>
      <c r="B22" s="96">
        <f t="shared" ref="B22:I22" si="0">SUM(B6:B21)</f>
        <v>0</v>
      </c>
      <c r="C22" s="96">
        <f t="shared" si="0"/>
        <v>0</v>
      </c>
      <c r="D22" s="96">
        <f t="shared" si="0"/>
        <v>0</v>
      </c>
      <c r="E22" s="96">
        <f t="shared" si="0"/>
        <v>0</v>
      </c>
      <c r="F22" s="96">
        <f t="shared" si="0"/>
        <v>0</v>
      </c>
      <c r="G22" s="96">
        <f t="shared" si="0"/>
        <v>0</v>
      </c>
      <c r="H22" s="96">
        <f t="shared" si="0"/>
        <v>0</v>
      </c>
      <c r="I22" s="96">
        <f t="shared" si="0"/>
        <v>0</v>
      </c>
      <c r="J22" s="64"/>
    </row>
    <row r="24" spans="1:11" ht="18" x14ac:dyDescent="0.25">
      <c r="A24" s="38" t="s">
        <v>332</v>
      </c>
      <c r="B24" s="17"/>
      <c r="C24" s="17"/>
      <c r="D24" s="17"/>
      <c r="E24" s="17"/>
      <c r="F24" s="17"/>
      <c r="G24" s="17"/>
      <c r="H24" s="17"/>
      <c r="I24" s="17"/>
      <c r="J24" s="13"/>
      <c r="K24" s="3"/>
    </row>
    <row r="25" spans="1:11" x14ac:dyDescent="0.2">
      <c r="A25" s="7" t="s">
        <v>0</v>
      </c>
      <c r="B25" s="180" t="s">
        <v>326</v>
      </c>
      <c r="C25" s="181"/>
      <c r="D25" s="181"/>
      <c r="E25" s="181"/>
      <c r="F25" s="181"/>
      <c r="G25" s="181"/>
      <c r="H25" s="181"/>
      <c r="I25" s="182"/>
      <c r="J25" s="72"/>
      <c r="K25" s="3"/>
    </row>
    <row r="26" spans="1:11" x14ac:dyDescent="0.2">
      <c r="A26" s="7"/>
      <c r="B26" s="76" t="s">
        <v>257</v>
      </c>
      <c r="C26" s="76" t="s">
        <v>258</v>
      </c>
      <c r="D26" s="76" t="s">
        <v>259</v>
      </c>
      <c r="E26" s="76" t="s">
        <v>260</v>
      </c>
      <c r="F26" s="76" t="s">
        <v>261</v>
      </c>
      <c r="G26" s="76" t="s">
        <v>262</v>
      </c>
      <c r="H26" s="76" t="s">
        <v>263</v>
      </c>
      <c r="I26" s="76" t="s">
        <v>264</v>
      </c>
      <c r="J26" s="72" t="s">
        <v>329</v>
      </c>
      <c r="K26" s="3"/>
    </row>
    <row r="27" spans="1:11" x14ac:dyDescent="0.2">
      <c r="A27" s="92" t="s">
        <v>84</v>
      </c>
      <c r="B27" s="110"/>
      <c r="C27" s="110"/>
      <c r="D27" s="110"/>
      <c r="E27" s="110"/>
      <c r="F27" s="110"/>
      <c r="G27" s="110"/>
      <c r="H27" s="110"/>
      <c r="I27" s="110"/>
      <c r="J27" s="95" t="s">
        <v>323</v>
      </c>
      <c r="K27" s="3"/>
    </row>
    <row r="28" spans="1:11" x14ac:dyDescent="0.2">
      <c r="A28" s="75" t="s">
        <v>22</v>
      </c>
      <c r="B28" s="110"/>
      <c r="C28" s="111"/>
      <c r="D28" s="111"/>
      <c r="E28" s="111"/>
      <c r="F28" s="111"/>
      <c r="G28" s="111"/>
      <c r="H28" s="111"/>
      <c r="I28" s="111"/>
      <c r="J28" s="18" t="s">
        <v>23</v>
      </c>
      <c r="K28" s="3"/>
    </row>
    <row r="29" spans="1:11" x14ac:dyDescent="0.2">
      <c r="A29" s="75" t="s">
        <v>24</v>
      </c>
      <c r="B29" s="110"/>
      <c r="C29" s="111"/>
      <c r="D29" s="111"/>
      <c r="E29" s="111"/>
      <c r="F29" s="111"/>
      <c r="G29" s="111"/>
      <c r="H29" s="111"/>
      <c r="I29" s="111"/>
      <c r="J29" s="18" t="s">
        <v>327</v>
      </c>
      <c r="K29" s="3"/>
    </row>
    <row r="30" spans="1:11" x14ac:dyDescent="0.2">
      <c r="A30" s="75" t="s">
        <v>26</v>
      </c>
      <c r="B30" s="110"/>
      <c r="C30" s="111"/>
      <c r="D30" s="111"/>
      <c r="E30" s="111"/>
      <c r="F30" s="111"/>
      <c r="G30" s="111"/>
      <c r="H30" s="111"/>
      <c r="I30" s="111"/>
      <c r="J30" s="18" t="s">
        <v>328</v>
      </c>
      <c r="K30" s="3"/>
    </row>
    <row r="31" spans="1:11" x14ac:dyDescent="0.2">
      <c r="A31" s="85" t="s">
        <v>317</v>
      </c>
      <c r="B31" s="110"/>
      <c r="C31" s="111"/>
      <c r="D31" s="111"/>
      <c r="E31" s="111"/>
      <c r="F31" s="111"/>
      <c r="G31" s="111"/>
      <c r="H31" s="111"/>
      <c r="I31" s="111"/>
      <c r="J31" s="18" t="s">
        <v>328</v>
      </c>
      <c r="K31" s="3"/>
    </row>
    <row r="32" spans="1:11" x14ac:dyDescent="0.2">
      <c r="A32" s="75" t="s">
        <v>27</v>
      </c>
      <c r="B32" s="110"/>
      <c r="C32" s="111"/>
      <c r="D32" s="111"/>
      <c r="E32" s="111"/>
      <c r="F32" s="111"/>
      <c r="G32" s="111"/>
      <c r="H32" s="111"/>
      <c r="I32" s="111"/>
      <c r="J32" s="18" t="s">
        <v>28</v>
      </c>
      <c r="K32" s="3"/>
    </row>
    <row r="33" spans="1:18" x14ac:dyDescent="0.2">
      <c r="A33" s="75" t="s">
        <v>30</v>
      </c>
      <c r="B33" s="110"/>
      <c r="C33" s="111"/>
      <c r="D33" s="111"/>
      <c r="E33" s="111"/>
      <c r="F33" s="111"/>
      <c r="G33" s="111"/>
      <c r="H33" s="111"/>
      <c r="I33" s="111"/>
      <c r="J33" s="18" t="s">
        <v>31</v>
      </c>
      <c r="K33" s="3"/>
    </row>
    <row r="34" spans="1:18" x14ac:dyDescent="0.2">
      <c r="A34" s="75" t="s">
        <v>33</v>
      </c>
      <c r="B34" s="110"/>
      <c r="C34" s="111"/>
      <c r="D34" s="111"/>
      <c r="E34" s="111"/>
      <c r="F34" s="111"/>
      <c r="G34" s="111"/>
      <c r="H34" s="111"/>
      <c r="I34" s="111"/>
      <c r="J34" s="18" t="s">
        <v>34</v>
      </c>
      <c r="K34" s="3"/>
    </row>
    <row r="37" spans="1:18" s="26" customFormat="1" ht="18" x14ac:dyDescent="0.25">
      <c r="A37" s="14" t="s">
        <v>333</v>
      </c>
      <c r="B37" s="17"/>
      <c r="C37" s="17"/>
      <c r="D37" s="17"/>
      <c r="E37" s="17"/>
      <c r="F37" s="17"/>
      <c r="G37" s="17"/>
      <c r="H37" s="17"/>
      <c r="I37" s="17"/>
      <c r="J37" s="13"/>
      <c r="K37" s="12"/>
      <c r="P37" s="3"/>
      <c r="Q37" s="3"/>
      <c r="R37" s="3"/>
    </row>
    <row r="38" spans="1:18" s="4" customFormat="1" x14ac:dyDescent="0.2">
      <c r="A38" s="7" t="s">
        <v>0</v>
      </c>
      <c r="B38" s="180" t="s">
        <v>325</v>
      </c>
      <c r="C38" s="181"/>
      <c r="D38" s="181"/>
      <c r="E38" s="181"/>
      <c r="F38" s="181"/>
      <c r="G38" s="181"/>
      <c r="H38" s="181"/>
      <c r="I38" s="182"/>
      <c r="J38" s="76" t="s">
        <v>281</v>
      </c>
      <c r="K38" s="7" t="s">
        <v>21</v>
      </c>
      <c r="P38" s="26"/>
      <c r="Q38" s="26"/>
      <c r="R38" s="26"/>
    </row>
    <row r="39" spans="1:18" s="4" customFormat="1" x14ac:dyDescent="0.2">
      <c r="A39" s="7"/>
      <c r="B39" s="76" t="s">
        <v>257</v>
      </c>
      <c r="C39" s="76" t="s">
        <v>258</v>
      </c>
      <c r="D39" s="76" t="s">
        <v>259</v>
      </c>
      <c r="E39" s="76" t="s">
        <v>260</v>
      </c>
      <c r="F39" s="76" t="s">
        <v>261</v>
      </c>
      <c r="G39" s="76" t="s">
        <v>262</v>
      </c>
      <c r="H39" s="76" t="s">
        <v>263</v>
      </c>
      <c r="I39" s="76" t="s">
        <v>264</v>
      </c>
      <c r="J39" s="72"/>
      <c r="K39" s="7"/>
    </row>
    <row r="40" spans="1:18" s="4" customFormat="1" x14ac:dyDescent="0.2">
      <c r="A40" s="92" t="s">
        <v>84</v>
      </c>
      <c r="B40" s="94">
        <f>B27*'Instructions &amp; Reference Data'!$E$82/1000</f>
        <v>0</v>
      </c>
      <c r="C40" s="94">
        <f>C27*'Instructions &amp; Reference Data'!$E$82/1000</f>
        <v>0</v>
      </c>
      <c r="D40" s="94">
        <f>D27*'Instructions &amp; Reference Data'!$E$82/1000</f>
        <v>0</v>
      </c>
      <c r="E40" s="94">
        <f>E27*'Instructions &amp; Reference Data'!$E$82/1000</f>
        <v>0</v>
      </c>
      <c r="F40" s="94">
        <f>F27*'Instructions &amp; Reference Data'!$E$82/1000</f>
        <v>0</v>
      </c>
      <c r="G40" s="94">
        <f>G27*'Instructions &amp; Reference Data'!$E$82/1000</f>
        <v>0</v>
      </c>
      <c r="H40" s="94">
        <f>H27*'Instructions &amp; Reference Data'!$E$82/1000</f>
        <v>0</v>
      </c>
      <c r="I40" s="94">
        <f>I27*'Instructions &amp; Reference Data'!$E$82/1000</f>
        <v>0</v>
      </c>
      <c r="J40" s="87" t="str">
        <f>ROUND('Instructions &amp; Reference Data'!E82,2)&amp;" "&amp;'Instructions &amp; Reference Data'!F82</f>
        <v>609.07 kg CH4/AGRU</v>
      </c>
      <c r="K40" s="93" t="s">
        <v>324</v>
      </c>
    </row>
    <row r="41" spans="1:18" ht="31.5" customHeight="1" x14ac:dyDescent="0.2">
      <c r="A41" s="75" t="s">
        <v>22</v>
      </c>
      <c r="B41" s="94">
        <f>'Instructions &amp; Reference Data'!$E$78*B28/1000</f>
        <v>0</v>
      </c>
      <c r="C41" s="94">
        <f>'Instructions &amp; Reference Data'!$E$78*C28/1000</f>
        <v>0</v>
      </c>
      <c r="D41" s="94">
        <f>'Instructions &amp; Reference Data'!$E$78*D28/1000</f>
        <v>0</v>
      </c>
      <c r="E41" s="94">
        <f>'Instructions &amp; Reference Data'!$E$78*E28/1000</f>
        <v>0</v>
      </c>
      <c r="F41" s="94">
        <f>'Instructions &amp; Reference Data'!$E$78*F28/1000</f>
        <v>0</v>
      </c>
      <c r="G41" s="94">
        <f>'Instructions &amp; Reference Data'!$E$78*G28/1000</f>
        <v>0</v>
      </c>
      <c r="H41" s="94">
        <f>'Instructions &amp; Reference Data'!$E$78*H28/1000</f>
        <v>0</v>
      </c>
      <c r="I41" s="94">
        <f>'Instructions &amp; Reference Data'!$E$78*I28/1000</f>
        <v>0</v>
      </c>
      <c r="J41" s="87" t="str">
        <f>ROUND('Instructions &amp; Reference Data'!E78,2)&amp;" "&amp;'Instructions &amp; Reference Data'!F78</f>
        <v>1.59 kg CH4/vessel</v>
      </c>
      <c r="K41" s="75" t="s">
        <v>318</v>
      </c>
      <c r="P41" s="4"/>
      <c r="Q41" s="4"/>
      <c r="R41" s="4"/>
    </row>
    <row r="42" spans="1:18" ht="27.75" customHeight="1" x14ac:dyDescent="0.2">
      <c r="A42" s="75" t="s">
        <v>24</v>
      </c>
      <c r="B42" s="94">
        <f>'Instructions &amp; Reference Data'!$E$77*B29/1000</f>
        <v>0</v>
      </c>
      <c r="C42" s="94">
        <f>'Instructions &amp; Reference Data'!$E$77*C29/1000</f>
        <v>0</v>
      </c>
      <c r="D42" s="94">
        <f>'Instructions &amp; Reference Data'!$E$77*D29/1000</f>
        <v>0</v>
      </c>
      <c r="E42" s="94">
        <f>'Instructions &amp; Reference Data'!$E$77*E29/1000</f>
        <v>0</v>
      </c>
      <c r="F42" s="94">
        <f>'Instructions &amp; Reference Data'!$E$77*F29/1000</f>
        <v>0</v>
      </c>
      <c r="G42" s="94">
        <f>'Instructions &amp; Reference Data'!$E$77*G29/1000</f>
        <v>0</v>
      </c>
      <c r="H42" s="94">
        <f>'Instructions &amp; Reference Data'!$E$77*H29/1000</f>
        <v>0</v>
      </c>
      <c r="I42" s="94">
        <f>'Instructions &amp; Reference Data'!$E$77*I29/1000</f>
        <v>0</v>
      </c>
      <c r="J42" s="87" t="str">
        <f>ROUND('Instructions &amp; Reference Data'!E77,2)&amp;" "&amp;'Instructions &amp; Reference Data'!F77</f>
        <v>28420.96 kg CH4/dry seal compressor</v>
      </c>
      <c r="K42" s="75" t="s">
        <v>25</v>
      </c>
    </row>
    <row r="43" spans="1:18" ht="27" customHeight="1" x14ac:dyDescent="0.2">
      <c r="A43" s="75" t="s">
        <v>26</v>
      </c>
      <c r="B43" s="94">
        <f>'Instructions &amp; Reference Data'!$E$80*B30/1000</f>
        <v>0</v>
      </c>
      <c r="C43" s="94">
        <f>'Instructions &amp; Reference Data'!$E$80*C30/1000</f>
        <v>0</v>
      </c>
      <c r="D43" s="94">
        <f>'Instructions &amp; Reference Data'!$E$80*D30/1000</f>
        <v>0</v>
      </c>
      <c r="E43" s="94">
        <f>'Instructions &amp; Reference Data'!$E$80*E30/1000</f>
        <v>0</v>
      </c>
      <c r="F43" s="94">
        <f>'Instructions &amp; Reference Data'!$E$80*F30/1000</f>
        <v>0</v>
      </c>
      <c r="G43" s="94">
        <f>'Instructions &amp; Reference Data'!$E$80*G30/1000</f>
        <v>0</v>
      </c>
      <c r="H43" s="94">
        <f>'Instructions &amp; Reference Data'!$E$80*H30/1000</f>
        <v>0</v>
      </c>
      <c r="I43" s="94">
        <f>'Instructions &amp; Reference Data'!$E$80*I30/1000</f>
        <v>0</v>
      </c>
      <c r="J43" s="87" t="str">
        <f>ROUND('Instructions &amp; Reference Data'!E80,2)&amp;" "&amp;'Instructions &amp; Reference Data'!F80</f>
        <v>171.96 kg CH4/compressor</v>
      </c>
      <c r="K43" s="75" t="s">
        <v>25</v>
      </c>
    </row>
    <row r="44" spans="1:18" ht="27" customHeight="1" x14ac:dyDescent="0.2">
      <c r="A44" s="85" t="s">
        <v>317</v>
      </c>
      <c r="B44" s="94">
        <f>B31*'Instructions &amp; Reference Data'!$E$81/1000</f>
        <v>0</v>
      </c>
      <c r="C44" s="94">
        <f>C31*'Instructions &amp; Reference Data'!$E$81/1000</f>
        <v>0</v>
      </c>
      <c r="D44" s="94">
        <f>D31*'Instructions &amp; Reference Data'!$E$81/1000</f>
        <v>0</v>
      </c>
      <c r="E44" s="94">
        <f>E31*'Instructions &amp; Reference Data'!$E$81/1000</f>
        <v>0</v>
      </c>
      <c r="F44" s="94">
        <f>F31*'Instructions &amp; Reference Data'!$E$81/1000</f>
        <v>0</v>
      </c>
      <c r="G44" s="94">
        <f>G31*'Instructions &amp; Reference Data'!$E$81/1000</f>
        <v>0</v>
      </c>
      <c r="H44" s="94">
        <f>H31*'Instructions &amp; Reference Data'!$E$81/1000</f>
        <v>0</v>
      </c>
      <c r="I44" s="94">
        <f>I31*'Instructions &amp; Reference Data'!$E$81/1000</f>
        <v>0</v>
      </c>
      <c r="J44" s="87" t="str">
        <f>ROUND('Instructions &amp; Reference Data'!E81,2)&amp;" "&amp;'Instructions &amp; Reference Data'!F81</f>
        <v>76.86 kg CH4/compressor</v>
      </c>
      <c r="K44" s="85" t="s">
        <v>25</v>
      </c>
    </row>
    <row r="45" spans="1:18" ht="24.75" customHeight="1" x14ac:dyDescent="0.2">
      <c r="A45" s="75" t="s">
        <v>27</v>
      </c>
      <c r="B45" s="94">
        <f>'Instructions &amp; Reference Data'!$E$79*B32/1000</f>
        <v>0</v>
      </c>
      <c r="C45" s="94">
        <f>'Instructions &amp; Reference Data'!$E$79*C32/1000</f>
        <v>0</v>
      </c>
      <c r="D45" s="94">
        <f>'Instructions &amp; Reference Data'!$E$79*D32/1000</f>
        <v>0</v>
      </c>
      <c r="E45" s="94">
        <f>'Instructions &amp; Reference Data'!$E$79*E32/1000</f>
        <v>0</v>
      </c>
      <c r="F45" s="94">
        <f>'Instructions &amp; Reference Data'!$E$79*F32/1000</f>
        <v>0</v>
      </c>
      <c r="G45" s="94">
        <f>'Instructions &amp; Reference Data'!$E$79*G32/1000</f>
        <v>0</v>
      </c>
      <c r="H45" s="94">
        <f>'Instructions &amp; Reference Data'!$E$79*H32/1000</f>
        <v>0</v>
      </c>
      <c r="I45" s="94">
        <f>'Instructions &amp; Reference Data'!$E$79*I32/1000</f>
        <v>0</v>
      </c>
      <c r="J45" s="87" t="str">
        <f>ROUND('Instructions &amp; Reference Data'!E79,2)&amp;" "&amp;'Instructions &amp; Reference Data'!F79</f>
        <v>0.69 kg CH4/PRV</v>
      </c>
      <c r="K45" s="75" t="s">
        <v>29</v>
      </c>
    </row>
    <row r="46" spans="1:18" ht="27.75" customHeight="1" x14ac:dyDescent="0.2">
      <c r="A46" s="75" t="s">
        <v>30</v>
      </c>
      <c r="B46" s="94">
        <f>'Instructions &amp; Reference Data'!$E$76*B33/1000</f>
        <v>0</v>
      </c>
      <c r="C46" s="94">
        <f>'Instructions &amp; Reference Data'!$E$76*C33/1000</f>
        <v>0</v>
      </c>
      <c r="D46" s="94">
        <f>'Instructions &amp; Reference Data'!$E$76*D33/1000</f>
        <v>0</v>
      </c>
      <c r="E46" s="94">
        <f>'Instructions &amp; Reference Data'!$E$76*E33/1000</f>
        <v>0</v>
      </c>
      <c r="F46" s="94">
        <f>'Instructions &amp; Reference Data'!$E$76*F33/1000</f>
        <v>0</v>
      </c>
      <c r="G46" s="94">
        <f>'Instructions &amp; Reference Data'!$E$76*G33/1000</f>
        <v>0</v>
      </c>
      <c r="H46" s="94">
        <f>'Instructions &amp; Reference Data'!$E$76*H33/1000</f>
        <v>0</v>
      </c>
      <c r="I46" s="94">
        <f>'Instructions &amp; Reference Data'!$E$76*I33/1000</f>
        <v>0</v>
      </c>
      <c r="J46" s="87" t="str">
        <f>ROUND('Instructions &amp; Reference Data'!E76,2)&amp;" "&amp;'Instructions &amp; Reference Data'!F76</f>
        <v>6515.78 kg CH4/tank</v>
      </c>
      <c r="K46" s="75" t="s">
        <v>32</v>
      </c>
    </row>
    <row r="47" spans="1:18" ht="24.75" customHeight="1" x14ac:dyDescent="0.2">
      <c r="A47" s="75" t="s">
        <v>33</v>
      </c>
      <c r="B47" s="94">
        <f>'Instructions &amp; Reference Data'!$E$75*B34/1000</f>
        <v>0</v>
      </c>
      <c r="C47" s="94">
        <f>'Instructions &amp; Reference Data'!$E$75*C34/1000</f>
        <v>0</v>
      </c>
      <c r="D47" s="94">
        <f>'Instructions &amp; Reference Data'!$E$75*D34/1000</f>
        <v>0</v>
      </c>
      <c r="E47" s="94">
        <f>'Instructions &amp; Reference Data'!$E$75*E34/1000</f>
        <v>0</v>
      </c>
      <c r="F47" s="94">
        <f>'Instructions &amp; Reference Data'!$E$75*F34/1000</f>
        <v>0</v>
      </c>
      <c r="G47" s="94">
        <f>'Instructions &amp; Reference Data'!$E$75*G34/1000</f>
        <v>0</v>
      </c>
      <c r="H47" s="94">
        <f>'Instructions &amp; Reference Data'!$E$75*H34/1000</f>
        <v>0</v>
      </c>
      <c r="I47" s="94">
        <f>'Instructions &amp; Reference Data'!$E$75*I34/1000</f>
        <v>0</v>
      </c>
      <c r="J47" s="87" t="str">
        <f>ROUND('Instructions &amp; Reference Data'!E75,2)&amp;" "&amp;'Instructions &amp; Reference Data'!F75</f>
        <v>51.02 kg CH4/well drilled</v>
      </c>
      <c r="K47" s="75" t="s">
        <v>35</v>
      </c>
    </row>
    <row r="48" spans="1:18" ht="17.25" customHeight="1" x14ac:dyDescent="0.2">
      <c r="A48" s="49" t="s">
        <v>414</v>
      </c>
      <c r="B48" s="94">
        <f>SUM(B40:B47)</f>
        <v>0</v>
      </c>
      <c r="C48" s="94">
        <f t="shared" ref="C48:I48" si="1">SUM(C40:C47)</f>
        <v>0</v>
      </c>
      <c r="D48" s="94">
        <f t="shared" si="1"/>
        <v>0</v>
      </c>
      <c r="E48" s="94">
        <f t="shared" si="1"/>
        <v>0</v>
      </c>
      <c r="F48" s="94">
        <f t="shared" si="1"/>
        <v>0</v>
      </c>
      <c r="G48" s="94">
        <f t="shared" si="1"/>
        <v>0</v>
      </c>
      <c r="H48" s="94">
        <f t="shared" si="1"/>
        <v>0</v>
      </c>
      <c r="I48" s="94">
        <f t="shared" si="1"/>
        <v>0</v>
      </c>
    </row>
    <row r="50" spans="1:18" s="26" customFormat="1" ht="18" x14ac:dyDescent="0.25">
      <c r="A50" s="16" t="s">
        <v>334</v>
      </c>
      <c r="B50" s="13"/>
      <c r="C50" s="13"/>
      <c r="D50" s="13"/>
      <c r="E50" s="13"/>
      <c r="F50" s="13"/>
      <c r="G50" s="13"/>
      <c r="H50" s="13"/>
      <c r="I50" s="13"/>
      <c r="K50" s="25"/>
      <c r="P50" s="3"/>
      <c r="Q50" s="3"/>
      <c r="R50" s="3"/>
    </row>
    <row r="51" spans="1:18" ht="41.25" customHeight="1" x14ac:dyDescent="0.2">
      <c r="A51" s="84" t="s">
        <v>377</v>
      </c>
      <c r="B51" s="94">
        <f t="shared" ref="B51:I51" si="2">B48+B22</f>
        <v>0</v>
      </c>
      <c r="C51" s="94">
        <f t="shared" si="2"/>
        <v>0</v>
      </c>
      <c r="D51" s="94">
        <f t="shared" si="2"/>
        <v>0</v>
      </c>
      <c r="E51" s="94">
        <f t="shared" si="2"/>
        <v>0</v>
      </c>
      <c r="F51" s="94">
        <f t="shared" si="2"/>
        <v>0</v>
      </c>
      <c r="G51" s="94">
        <f t="shared" si="2"/>
        <v>0</v>
      </c>
      <c r="H51" s="94">
        <f t="shared" si="2"/>
        <v>0</v>
      </c>
      <c r="I51" s="94">
        <f t="shared" si="2"/>
        <v>0</v>
      </c>
      <c r="P51" s="26"/>
      <c r="Q51" s="26"/>
      <c r="R51" s="26"/>
    </row>
    <row r="53" spans="1:18" s="26" customFormat="1" ht="18" x14ac:dyDescent="0.25">
      <c r="A53" s="14" t="s">
        <v>335</v>
      </c>
      <c r="B53" s="13"/>
      <c r="C53" s="13"/>
      <c r="D53" s="13"/>
      <c r="E53" s="13"/>
      <c r="F53" s="13"/>
      <c r="G53" s="13"/>
      <c r="H53" s="13"/>
      <c r="I53" s="13"/>
      <c r="J53" s="13"/>
      <c r="K53" s="25"/>
      <c r="P53" s="3"/>
      <c r="Q53" s="3"/>
      <c r="R53" s="3"/>
    </row>
    <row r="54" spans="1:18" x14ac:dyDescent="0.2">
      <c r="A54" s="7" t="s">
        <v>38</v>
      </c>
      <c r="B54" s="180" t="s">
        <v>39</v>
      </c>
      <c r="C54" s="181"/>
      <c r="D54" s="181"/>
      <c r="E54" s="181"/>
      <c r="F54" s="181"/>
      <c r="G54" s="181"/>
      <c r="H54" s="181"/>
      <c r="I54" s="182"/>
      <c r="J54" s="72" t="s">
        <v>40</v>
      </c>
      <c r="P54" s="26"/>
      <c r="Q54" s="26"/>
      <c r="R54" s="26"/>
    </row>
    <row r="55" spans="1:18" ht="48" customHeight="1" x14ac:dyDescent="0.2">
      <c r="A55" s="75" t="s">
        <v>41</v>
      </c>
      <c r="B55" s="109"/>
      <c r="C55" s="109"/>
      <c r="D55" s="109"/>
      <c r="E55" s="109"/>
      <c r="F55" s="109"/>
      <c r="G55" s="109"/>
      <c r="H55" s="109"/>
      <c r="I55" s="109"/>
      <c r="J55" s="73" t="s">
        <v>314</v>
      </c>
    </row>
    <row r="56" spans="1:18" ht="61.5" customHeight="1" x14ac:dyDescent="0.2">
      <c r="A56" s="75" t="s">
        <v>43</v>
      </c>
      <c r="B56" s="115">
        <v>1.2350000000000001</v>
      </c>
      <c r="C56" s="115">
        <v>1.2350000000000001</v>
      </c>
      <c r="D56" s="115">
        <v>1.2350000000000001</v>
      </c>
      <c r="E56" s="115">
        <v>1.2350000000000001</v>
      </c>
      <c r="F56" s="115">
        <v>1.2350000000000001</v>
      </c>
      <c r="G56" s="115">
        <v>1.1040000000000001</v>
      </c>
      <c r="H56" s="115">
        <v>1.2350000000000001</v>
      </c>
      <c r="I56" s="115">
        <v>1.2350000000000001</v>
      </c>
      <c r="J56" s="50" t="s">
        <v>44</v>
      </c>
      <c r="K56" s="65"/>
    </row>
    <row r="57" spans="1:18" ht="32.25" customHeight="1" x14ac:dyDescent="0.2">
      <c r="A57" s="75" t="s">
        <v>45</v>
      </c>
      <c r="B57" s="94">
        <f>B55*B56</f>
        <v>0</v>
      </c>
      <c r="C57" s="94">
        <f t="shared" ref="C57:I57" si="3">C55*C56</f>
        <v>0</v>
      </c>
      <c r="D57" s="94">
        <f t="shared" si="3"/>
        <v>0</v>
      </c>
      <c r="E57" s="94">
        <f t="shared" si="3"/>
        <v>0</v>
      </c>
      <c r="F57" s="94">
        <f t="shared" si="3"/>
        <v>0</v>
      </c>
      <c r="G57" s="94">
        <f t="shared" si="3"/>
        <v>0</v>
      </c>
      <c r="H57" s="94">
        <f t="shared" si="3"/>
        <v>0</v>
      </c>
      <c r="I57" s="94">
        <f t="shared" si="3"/>
        <v>0</v>
      </c>
      <c r="J57" s="73" t="s">
        <v>378</v>
      </c>
    </row>
    <row r="58" spans="1:18" ht="45.75" customHeight="1" x14ac:dyDescent="0.2">
      <c r="A58" s="75" t="s">
        <v>384</v>
      </c>
      <c r="B58" s="109"/>
      <c r="C58" s="109"/>
      <c r="D58" s="109"/>
      <c r="E58" s="109"/>
      <c r="F58" s="109"/>
      <c r="G58" s="109"/>
      <c r="H58" s="109"/>
      <c r="I58" s="109"/>
      <c r="J58" s="73" t="s">
        <v>315</v>
      </c>
    </row>
    <row r="59" spans="1:18" ht="46.5" customHeight="1" x14ac:dyDescent="0.2">
      <c r="A59" s="75" t="s">
        <v>385</v>
      </c>
      <c r="B59" s="114">
        <v>5.8</v>
      </c>
      <c r="C59" s="114">
        <v>5.8</v>
      </c>
      <c r="D59" s="114">
        <v>5.8</v>
      </c>
      <c r="E59" s="114">
        <v>5.8</v>
      </c>
      <c r="F59" s="114">
        <v>5.8</v>
      </c>
      <c r="G59" s="114">
        <v>5.8</v>
      </c>
      <c r="H59" s="114">
        <v>5.8</v>
      </c>
      <c r="I59" s="114">
        <v>5.8</v>
      </c>
      <c r="J59" s="50" t="s">
        <v>47</v>
      </c>
      <c r="K59" s="65"/>
    </row>
    <row r="60" spans="1:18" ht="31.5" customHeight="1" x14ac:dyDescent="0.2">
      <c r="A60" s="75" t="s">
        <v>386</v>
      </c>
      <c r="B60" s="94">
        <f>B58*B59</f>
        <v>0</v>
      </c>
      <c r="C60" s="94">
        <f t="shared" ref="C60:I60" si="4">C58*C59</f>
        <v>0</v>
      </c>
      <c r="D60" s="94">
        <f t="shared" si="4"/>
        <v>0</v>
      </c>
      <c r="E60" s="94">
        <f t="shared" si="4"/>
        <v>0</v>
      </c>
      <c r="F60" s="94">
        <f t="shared" si="4"/>
        <v>0</v>
      </c>
      <c r="G60" s="94">
        <f t="shared" si="4"/>
        <v>0</v>
      </c>
      <c r="H60" s="94">
        <f t="shared" si="4"/>
        <v>0</v>
      </c>
      <c r="I60" s="94">
        <f t="shared" si="4"/>
        <v>0</v>
      </c>
      <c r="J60" s="73" t="s">
        <v>389</v>
      </c>
    </row>
    <row r="61" spans="1:18" ht="63" customHeight="1" x14ac:dyDescent="0.2">
      <c r="A61" s="75" t="s">
        <v>48</v>
      </c>
      <c r="B61" s="66" t="str">
        <f>IFERROR(B57/(B57+B60),"Needs Data")</f>
        <v>Needs Data</v>
      </c>
      <c r="C61" s="66" t="str">
        <f t="shared" ref="C61:I61" si="5">IFERROR(C57/(C57+C60),"Needs Data")</f>
        <v>Needs Data</v>
      </c>
      <c r="D61" s="66" t="str">
        <f t="shared" si="5"/>
        <v>Needs Data</v>
      </c>
      <c r="E61" s="66" t="str">
        <f t="shared" si="5"/>
        <v>Needs Data</v>
      </c>
      <c r="F61" s="66" t="str">
        <f t="shared" si="5"/>
        <v>Needs Data</v>
      </c>
      <c r="G61" s="66" t="str">
        <f t="shared" si="5"/>
        <v>Needs Data</v>
      </c>
      <c r="H61" s="66" t="str">
        <f t="shared" si="5"/>
        <v>Needs Data</v>
      </c>
      <c r="I61" s="66" t="str">
        <f t="shared" si="5"/>
        <v>Needs Data</v>
      </c>
      <c r="J61" s="73" t="s">
        <v>390</v>
      </c>
    </row>
    <row r="62" spans="1:18" ht="42.6" customHeight="1" x14ac:dyDescent="0.2">
      <c r="A62" s="75" t="s">
        <v>49</v>
      </c>
      <c r="B62" s="67" t="str">
        <f>IFERROR(B61*B51,"Needs Data")</f>
        <v>Needs Data</v>
      </c>
      <c r="C62" s="67" t="str">
        <f t="shared" ref="C62:I62" si="6">IFERROR(C61*C51,"Needs Data")</f>
        <v>Needs Data</v>
      </c>
      <c r="D62" s="67" t="str">
        <f t="shared" si="6"/>
        <v>Needs Data</v>
      </c>
      <c r="E62" s="67" t="str">
        <f t="shared" si="6"/>
        <v>Needs Data</v>
      </c>
      <c r="F62" s="67" t="str">
        <f t="shared" si="6"/>
        <v>Needs Data</v>
      </c>
      <c r="G62" s="67" t="str">
        <f t="shared" si="6"/>
        <v>Needs Data</v>
      </c>
      <c r="H62" s="67" t="str">
        <f t="shared" si="6"/>
        <v>Needs Data</v>
      </c>
      <c r="I62" s="67" t="str">
        <f t="shared" si="6"/>
        <v>Needs Data</v>
      </c>
      <c r="J62" s="113" t="s">
        <v>380</v>
      </c>
    </row>
    <row r="63" spans="1:18" ht="25.5" x14ac:dyDescent="0.2">
      <c r="A63" s="27" t="s">
        <v>50</v>
      </c>
      <c r="B63" s="189">
        <f>SUM(B62:I62)</f>
        <v>0</v>
      </c>
      <c r="C63" s="190"/>
      <c r="D63" s="190"/>
      <c r="E63" s="190"/>
      <c r="F63" s="190"/>
      <c r="G63" s="190"/>
      <c r="H63" s="190"/>
      <c r="I63" s="191"/>
      <c r="J63" s="73" t="s">
        <v>383</v>
      </c>
    </row>
    <row r="64" spans="1:18" x14ac:dyDescent="0.2">
      <c r="A64" s="23"/>
      <c r="B64" s="24"/>
      <c r="C64" s="24"/>
      <c r="D64" s="24"/>
      <c r="E64" s="24"/>
      <c r="F64" s="24"/>
      <c r="G64" s="24"/>
      <c r="H64" s="24"/>
      <c r="I64" s="24"/>
      <c r="J64" s="24"/>
    </row>
    <row r="65" spans="1:18" s="26" customFormat="1" ht="18" x14ac:dyDescent="0.25">
      <c r="A65" s="14" t="s">
        <v>336</v>
      </c>
      <c r="B65" s="22"/>
      <c r="C65" s="22"/>
      <c r="D65" s="22"/>
      <c r="E65" s="22"/>
      <c r="F65" s="22"/>
      <c r="G65" s="22"/>
      <c r="H65" s="22"/>
      <c r="I65" s="22"/>
      <c r="J65" s="22"/>
      <c r="K65" s="12"/>
      <c r="P65" s="3"/>
      <c r="Q65" s="3"/>
      <c r="R65" s="3"/>
    </row>
    <row r="66" spans="1:18" x14ac:dyDescent="0.2">
      <c r="A66" s="27" t="s">
        <v>38</v>
      </c>
      <c r="B66" s="198" t="s">
        <v>39</v>
      </c>
      <c r="C66" s="199"/>
      <c r="D66" s="199"/>
      <c r="E66" s="199"/>
      <c r="F66" s="199"/>
      <c r="G66" s="199"/>
      <c r="H66" s="199"/>
      <c r="I66" s="200"/>
      <c r="J66" s="196" t="s">
        <v>40</v>
      </c>
      <c r="K66" s="197"/>
      <c r="P66" s="26"/>
      <c r="Q66" s="26"/>
      <c r="R66" s="26"/>
    </row>
    <row r="67" spans="1:18" ht="30.6" customHeight="1" x14ac:dyDescent="0.2">
      <c r="A67" s="75" t="s">
        <v>51</v>
      </c>
      <c r="B67" s="83">
        <v>0.83299999999999996</v>
      </c>
      <c r="C67" s="83">
        <v>0.83299999999999996</v>
      </c>
      <c r="D67" s="83">
        <v>0.83299999999999996</v>
      </c>
      <c r="E67" s="83">
        <v>0.83299999999999996</v>
      </c>
      <c r="F67" s="83">
        <v>0.83299999999999996</v>
      </c>
      <c r="G67" s="83">
        <v>0.83299999999999996</v>
      </c>
      <c r="H67" s="83">
        <v>0.83299999999999996</v>
      </c>
      <c r="I67" s="83">
        <v>0.83299999999999996</v>
      </c>
      <c r="J67" s="194" t="s">
        <v>364</v>
      </c>
      <c r="K67" s="195"/>
    </row>
    <row r="68" spans="1:18" ht="27.6" customHeight="1" x14ac:dyDescent="0.2">
      <c r="A68" s="75" t="s">
        <v>360</v>
      </c>
      <c r="B68" s="94">
        <f>B55</f>
        <v>0</v>
      </c>
      <c r="C68" s="94">
        <f t="shared" ref="C68:G68" si="7">C55</f>
        <v>0</v>
      </c>
      <c r="D68" s="94">
        <f t="shared" si="7"/>
        <v>0</v>
      </c>
      <c r="E68" s="94">
        <f t="shared" si="7"/>
        <v>0</v>
      </c>
      <c r="F68" s="94">
        <f t="shared" si="7"/>
        <v>0</v>
      </c>
      <c r="G68" s="94">
        <f t="shared" si="7"/>
        <v>0</v>
      </c>
      <c r="H68" s="94">
        <f>H55</f>
        <v>0</v>
      </c>
      <c r="I68" s="94">
        <f>I55</f>
        <v>0</v>
      </c>
      <c r="J68" s="194" t="s">
        <v>316</v>
      </c>
      <c r="K68" s="195"/>
    </row>
    <row r="69" spans="1:18" ht="22.5" customHeight="1" x14ac:dyDescent="0.2">
      <c r="A69" s="75" t="s">
        <v>361</v>
      </c>
      <c r="B69" s="94">
        <f>B68*B67</f>
        <v>0</v>
      </c>
      <c r="C69" s="94">
        <f t="shared" ref="C69:I69" si="8">C68*C67</f>
        <v>0</v>
      </c>
      <c r="D69" s="94">
        <f t="shared" si="8"/>
        <v>0</v>
      </c>
      <c r="E69" s="94">
        <f t="shared" si="8"/>
        <v>0</v>
      </c>
      <c r="F69" s="94">
        <f t="shared" si="8"/>
        <v>0</v>
      </c>
      <c r="G69" s="94">
        <f t="shared" si="8"/>
        <v>0</v>
      </c>
      <c r="H69" s="94">
        <f t="shared" si="8"/>
        <v>0</v>
      </c>
      <c r="I69" s="94">
        <f t="shared" si="8"/>
        <v>0</v>
      </c>
      <c r="J69" s="194" t="s">
        <v>381</v>
      </c>
      <c r="K69" s="195"/>
    </row>
    <row r="70" spans="1:18" s="32" customFormat="1" ht="27.95" customHeight="1" x14ac:dyDescent="0.2">
      <c r="A70" s="27" t="s">
        <v>362</v>
      </c>
      <c r="B70" s="189">
        <f>SUM(B69:I69)</f>
        <v>0</v>
      </c>
      <c r="C70" s="190"/>
      <c r="D70" s="190"/>
      <c r="E70" s="190"/>
      <c r="F70" s="190"/>
      <c r="G70" s="190"/>
      <c r="H70" s="190"/>
      <c r="I70" s="191"/>
      <c r="J70" s="194" t="s">
        <v>382</v>
      </c>
      <c r="K70" s="195"/>
      <c r="P70" s="3"/>
      <c r="Q70" s="3"/>
      <c r="R70" s="3"/>
    </row>
    <row r="71" spans="1:18" x14ac:dyDescent="0.2">
      <c r="P71" s="32"/>
      <c r="Q71" s="32"/>
      <c r="R71" s="32"/>
    </row>
    <row r="72" spans="1:18" s="26" customFormat="1" ht="18" x14ac:dyDescent="0.25">
      <c r="A72" s="14" t="s">
        <v>337</v>
      </c>
      <c r="B72" s="13"/>
      <c r="C72" s="13"/>
      <c r="D72" s="13"/>
      <c r="E72" s="13"/>
      <c r="F72" s="13"/>
      <c r="G72" s="13"/>
      <c r="H72" s="13"/>
      <c r="I72" s="13"/>
      <c r="J72" s="13"/>
      <c r="K72" s="25"/>
      <c r="P72" s="3"/>
      <c r="Q72" s="3"/>
      <c r="R72" s="3"/>
    </row>
    <row r="73" spans="1:18" x14ac:dyDescent="0.2">
      <c r="A73" s="2" t="s">
        <v>38</v>
      </c>
      <c r="B73" s="183" t="s">
        <v>56</v>
      </c>
      <c r="C73" s="184"/>
      <c r="D73" s="184"/>
      <c r="E73" s="184"/>
      <c r="F73" s="184"/>
      <c r="G73" s="184"/>
      <c r="H73" s="184"/>
      <c r="I73" s="185"/>
      <c r="J73" s="72" t="s">
        <v>57</v>
      </c>
      <c r="K73" s="3"/>
      <c r="P73" s="26"/>
      <c r="Q73" s="26"/>
      <c r="R73" s="26"/>
    </row>
    <row r="74" spans="1:18" ht="105.95" customHeight="1" x14ac:dyDescent="0.2">
      <c r="A74" s="69" t="s">
        <v>373</v>
      </c>
      <c r="B74" s="124" t="str">
        <f>IFERROR(B62/(B69*'Instructions &amp; Reference Data'!$E$69),"Needs Data")</f>
        <v>Needs Data</v>
      </c>
      <c r="C74" s="124" t="str">
        <f>IFERROR(C62/(C69*'Instructions &amp; Reference Data'!$E$69),"Needs Data")</f>
        <v>Needs Data</v>
      </c>
      <c r="D74" s="124" t="str">
        <f>IFERROR(D62/(D69*'Instructions &amp; Reference Data'!$E$69),"Needs Data")</f>
        <v>Needs Data</v>
      </c>
      <c r="E74" s="124" t="str">
        <f>IFERROR(E62/(E69*'Instructions &amp; Reference Data'!$E$69),"Needs Data")</f>
        <v>Needs Data</v>
      </c>
      <c r="F74" s="124" t="str">
        <f>IFERROR(F62/(F69*'Instructions &amp; Reference Data'!$E$69),"Needs Data")</f>
        <v>Needs Data</v>
      </c>
      <c r="G74" s="124" t="str">
        <f>IFERROR(G62/(G69*'Instructions &amp; Reference Data'!$E$69),"Needs Data")</f>
        <v>Needs Data</v>
      </c>
      <c r="H74" s="124" t="str">
        <f>IFERROR(H62/(H69*'Instructions &amp; Reference Data'!$E$69),"Needs Data")</f>
        <v>Needs Data</v>
      </c>
      <c r="I74" s="124" t="str">
        <f>IFERROR(I62/(I69*'Instructions &amp; Reference Data'!$E$69),"Needs Data")</f>
        <v>Needs Data</v>
      </c>
      <c r="J74" s="70" t="s">
        <v>375</v>
      </c>
      <c r="K74" s="3"/>
    </row>
    <row r="75" spans="1:18" ht="116.25" customHeight="1" x14ac:dyDescent="0.2">
      <c r="A75" s="75" t="s">
        <v>374</v>
      </c>
      <c r="B75" s="186" t="str">
        <f>IFERROR(B63/(B70*'Instructions &amp; Reference Data'!$E$69),"Needs Data")</f>
        <v>Needs Data</v>
      </c>
      <c r="C75" s="187"/>
      <c r="D75" s="187"/>
      <c r="E75" s="187"/>
      <c r="F75" s="187"/>
      <c r="G75" s="187"/>
      <c r="H75" s="187"/>
      <c r="I75" s="188"/>
      <c r="J75" s="75" t="s">
        <v>376</v>
      </c>
      <c r="K75" s="3"/>
    </row>
    <row r="76" spans="1:18" ht="14.45" customHeight="1" x14ac:dyDescent="0.25">
      <c r="J76" s="5"/>
      <c r="K76" s="61"/>
    </row>
    <row r="77" spans="1:18" ht="14.45" customHeight="1" x14ac:dyDescent="0.25">
      <c r="J77" s="5"/>
    </row>
    <row r="78" spans="1:18" ht="14.45" customHeight="1" x14ac:dyDescent="0.25">
      <c r="J78" s="5"/>
    </row>
    <row r="79" spans="1:18" s="26" customFormat="1" x14ac:dyDescent="0.2">
      <c r="B79" s="25"/>
      <c r="G79" s="3"/>
      <c r="H79" s="3"/>
      <c r="I79" s="3"/>
    </row>
    <row r="80" spans="1:18" ht="30" customHeight="1" x14ac:dyDescent="0.2">
      <c r="A80" s="3"/>
      <c r="B80" s="1"/>
      <c r="G80" s="26"/>
      <c r="H80" s="26"/>
      <c r="I80" s="26"/>
      <c r="K80" s="3"/>
    </row>
    <row r="81" spans="1:11" ht="12.6" customHeight="1" x14ac:dyDescent="0.2">
      <c r="A81" s="3"/>
      <c r="B81" s="1"/>
      <c r="K81" s="3"/>
    </row>
    <row r="82" spans="1:11" ht="30" customHeight="1" x14ac:dyDescent="0.2">
      <c r="A82" s="3"/>
      <c r="B82" s="1"/>
      <c r="K82" s="3"/>
    </row>
    <row r="83" spans="1:11" ht="30" customHeight="1" x14ac:dyDescent="0.2">
      <c r="A83" s="3"/>
      <c r="B83" s="1"/>
      <c r="K83" s="3"/>
    </row>
    <row r="84" spans="1:11" ht="30" customHeight="1" x14ac:dyDescent="0.25">
      <c r="A84" s="3"/>
      <c r="B84" s="5"/>
      <c r="C84" s="5"/>
      <c r="D84" s="5"/>
      <c r="E84" s="5"/>
      <c r="K84" s="3"/>
    </row>
    <row r="85" spans="1:11" s="26" customFormat="1" ht="30" customHeight="1" x14ac:dyDescent="0.2">
      <c r="B85" s="25"/>
      <c r="G85" s="3"/>
      <c r="H85" s="3"/>
      <c r="I85" s="3"/>
    </row>
    <row r="86" spans="1:11" ht="30" customHeight="1" x14ac:dyDescent="0.2">
      <c r="A86" s="3"/>
      <c r="B86" s="1"/>
      <c r="G86" s="26"/>
      <c r="H86" s="26"/>
      <c r="I86" s="26"/>
      <c r="K86" s="3"/>
    </row>
    <row r="87" spans="1:11" ht="30" customHeight="1" x14ac:dyDescent="0.2">
      <c r="A87" s="3"/>
      <c r="B87" s="1"/>
      <c r="K87" s="3"/>
    </row>
    <row r="88" spans="1:11" ht="30" customHeight="1" x14ac:dyDescent="0.2">
      <c r="A88" s="3"/>
      <c r="B88" s="1"/>
      <c r="K88" s="3"/>
    </row>
    <row r="89" spans="1:11" ht="30" customHeight="1" x14ac:dyDescent="0.2">
      <c r="A89" s="3"/>
      <c r="B89" s="1"/>
      <c r="K89" s="3"/>
    </row>
    <row r="91" spans="1:11" x14ac:dyDescent="0.2">
      <c r="A91" s="37"/>
    </row>
  </sheetData>
  <mergeCells count="15">
    <mergeCell ref="A1:K1"/>
    <mergeCell ref="B4:I4"/>
    <mergeCell ref="B25:I25"/>
    <mergeCell ref="B38:I38"/>
    <mergeCell ref="B54:I54"/>
    <mergeCell ref="B63:I63"/>
    <mergeCell ref="B66:I66"/>
    <mergeCell ref="J66:K66"/>
    <mergeCell ref="J67:K67"/>
    <mergeCell ref="J68:K68"/>
    <mergeCell ref="J69:K69"/>
    <mergeCell ref="B70:I70"/>
    <mergeCell ref="J70:K70"/>
    <mergeCell ref="B73:I73"/>
    <mergeCell ref="B75:I75"/>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8C73-6086-4500-8B39-9C8313DA3D2F}">
  <sheetPr>
    <tabColor theme="9"/>
  </sheetPr>
  <dimension ref="A1:R14"/>
  <sheetViews>
    <sheetView zoomScaleNormal="100" workbookViewId="0">
      <selection sqref="A1:G1"/>
    </sheetView>
  </sheetViews>
  <sheetFormatPr defaultColWidth="8.5703125" defaultRowHeight="12.75" x14ac:dyDescent="0.2"/>
  <cols>
    <col min="1" max="1" width="48.140625" style="1" customWidth="1"/>
    <col min="2" max="2" width="20.5703125" style="3" bestFit="1" customWidth="1"/>
    <col min="3" max="3" width="19.140625" style="3" bestFit="1" customWidth="1"/>
    <col min="4" max="4" width="25.85546875" style="3" bestFit="1" customWidth="1"/>
    <col min="5" max="8" width="17.5703125" style="3" customWidth="1"/>
    <col min="9" max="9" width="19.85546875" style="3" bestFit="1" customWidth="1"/>
    <col min="10" max="10" width="47" style="3" bestFit="1" customWidth="1"/>
    <col min="11" max="11" width="59.42578125" style="1" customWidth="1"/>
    <col min="12" max="15" width="8.5703125" style="3"/>
    <col min="16" max="16" width="28.140625" style="3" bestFit="1" customWidth="1"/>
    <col min="17" max="16384" width="8.5703125" style="3"/>
  </cols>
  <sheetData>
    <row r="1" spans="1:18" ht="12.95" customHeight="1" x14ac:dyDescent="0.2">
      <c r="A1" s="208"/>
      <c r="B1" s="209"/>
      <c r="C1" s="209"/>
      <c r="D1" s="209"/>
      <c r="E1" s="209"/>
      <c r="F1" s="209"/>
      <c r="G1" s="209"/>
      <c r="H1" s="112"/>
      <c r="I1" s="112"/>
    </row>
    <row r="2" spans="1:18" s="26" customFormat="1" ht="18" x14ac:dyDescent="0.25">
      <c r="A2" s="35" t="s">
        <v>58</v>
      </c>
      <c r="B2" s="36"/>
      <c r="C2" s="36"/>
      <c r="D2" s="36"/>
      <c r="E2" s="36"/>
      <c r="F2" s="36"/>
      <c r="G2" s="36"/>
      <c r="H2" s="3"/>
      <c r="I2" s="3"/>
      <c r="K2" s="25"/>
      <c r="P2" s="3"/>
      <c r="Q2" s="3"/>
      <c r="R2" s="3"/>
    </row>
    <row r="3" spans="1:18" ht="30" customHeight="1" x14ac:dyDescent="0.2">
      <c r="A3" s="205" t="s">
        <v>416</v>
      </c>
      <c r="B3" s="206"/>
      <c r="C3" s="206"/>
      <c r="D3" s="206"/>
      <c r="E3" s="206"/>
      <c r="F3" s="206"/>
      <c r="G3" s="207"/>
      <c r="P3" s="26"/>
      <c r="Q3" s="26"/>
      <c r="R3" s="26"/>
    </row>
    <row r="4" spans="1:18" ht="12.6" customHeight="1" x14ac:dyDescent="0.2">
      <c r="A4" s="34" t="s">
        <v>60</v>
      </c>
      <c r="B4" s="71" t="s">
        <v>61</v>
      </c>
      <c r="C4" s="210" t="s">
        <v>40</v>
      </c>
      <c r="D4" s="211"/>
      <c r="E4" s="211"/>
      <c r="F4" s="211"/>
      <c r="G4" s="212"/>
    </row>
    <row r="5" spans="1:18" ht="30" customHeight="1" x14ac:dyDescent="0.2">
      <c r="A5" s="75" t="s">
        <v>342</v>
      </c>
      <c r="B5" s="81">
        <f>SUM('Production GHGRP Facilities'!B35:I35,'Production Non-GHGRP Facilities'!B51:I51)</f>
        <v>0</v>
      </c>
      <c r="C5" s="146" t="s">
        <v>346</v>
      </c>
      <c r="D5" s="146"/>
      <c r="E5" s="146"/>
      <c r="F5" s="146"/>
      <c r="G5" s="146"/>
    </row>
    <row r="6" spans="1:18" ht="30" customHeight="1" x14ac:dyDescent="0.2">
      <c r="A6" s="75" t="s">
        <v>351</v>
      </c>
      <c r="B6" s="81">
        <f>SUM('Production GHGRP Facilities'!B39:I39,'Production Non-GHGRP Facilities'!B55:I55)</f>
        <v>0</v>
      </c>
      <c r="C6" s="146" t="s">
        <v>347</v>
      </c>
      <c r="D6" s="146"/>
      <c r="E6" s="146"/>
      <c r="F6" s="146"/>
      <c r="G6" s="146"/>
    </row>
    <row r="7" spans="1:18" ht="30" customHeight="1" x14ac:dyDescent="0.25">
      <c r="A7" s="75" t="s">
        <v>352</v>
      </c>
      <c r="B7" s="117" t="str">
        <f>IFERROR(SUM(SUMPRODUCT('Production GHGRP Facilities'!B39:I39,'Production GHGRP Facilities'!B40:I40),SUMPRODUCT('Production Non-GHGRP Facilities'!B55:I55,'Production Non-GHGRP Facilities'!B56:I56))/SUM('Production GHGRP Facilities'!B39:I39,'Production Non-GHGRP Facilities'!B55:I55),"Needs Data")</f>
        <v>Needs Data</v>
      </c>
      <c r="C7" s="146" t="s">
        <v>348</v>
      </c>
      <c r="D7" s="146"/>
      <c r="E7" s="146"/>
      <c r="F7" s="146"/>
      <c r="G7" s="146"/>
      <c r="K7" s="5"/>
      <c r="L7" s="5"/>
      <c r="M7" s="5"/>
      <c r="N7" s="5"/>
    </row>
    <row r="8" spans="1:18" s="26" customFormat="1" ht="30" customHeight="1" x14ac:dyDescent="0.2">
      <c r="A8" s="75" t="s">
        <v>343</v>
      </c>
      <c r="B8" s="68" t="str">
        <f>IFERROR(SUM(SUMPRODUCT('Production GHGRP Facilities'!B51:I51,'Production GHGRP Facilities'!B52:I52),SUMPRODUCT('Production Non-GHGRP Facilities'!B67:I67,'Production Non-GHGRP Facilities'!B68:I68))/SUM('Production GHGRP Facilities'!B52:I52,'Production Non-GHGRP Facilities'!B68:I68),"Needs Data")</f>
        <v>Needs Data</v>
      </c>
      <c r="C8" s="146" t="s">
        <v>349</v>
      </c>
      <c r="D8" s="146"/>
      <c r="E8" s="146"/>
      <c r="F8" s="146"/>
      <c r="G8" s="146"/>
      <c r="H8" s="3"/>
      <c r="I8" s="3"/>
      <c r="K8" s="25"/>
      <c r="P8" s="3"/>
      <c r="Q8" s="3"/>
      <c r="R8" s="3"/>
    </row>
    <row r="9" spans="1:18" ht="30" customHeight="1" x14ac:dyDescent="0.2">
      <c r="A9" s="75" t="s">
        <v>391</v>
      </c>
      <c r="B9" s="81">
        <f>SUM('Production GHGRP Facilities'!B42:I42,'Production Non-GHGRP Facilities'!B58:I58)</f>
        <v>0</v>
      </c>
      <c r="C9" s="146" t="s">
        <v>393</v>
      </c>
      <c r="D9" s="146"/>
      <c r="E9" s="146"/>
      <c r="F9" s="146"/>
      <c r="G9" s="146"/>
      <c r="P9" s="26"/>
      <c r="Q9" s="26"/>
      <c r="R9" s="26"/>
    </row>
    <row r="10" spans="1:18" ht="30" customHeight="1" x14ac:dyDescent="0.2">
      <c r="A10" s="75" t="s">
        <v>392</v>
      </c>
      <c r="B10" s="80" t="str">
        <f>IF(SUM('Production GHGRP Facilities'!B42:I42,'Production Non-GHGRP Facilities'!B58:I58)=0,"No Liquids",IFERROR(SUM(SUMPRODUCT('Production GHGRP Facilities'!B42:I42,'Production GHGRP Facilities'!B43:I43),SUMPRODUCT('Production Non-GHGRP Facilities'!B58:I58,'Production Non-GHGRP Facilities'!B59:I59))/SUM('Production GHGRP Facilities'!B42:I42,'Production Non-GHGRP Facilities'!B58:I58),"Needs Data"))</f>
        <v>No Liquids</v>
      </c>
      <c r="C10" s="146" t="s">
        <v>394</v>
      </c>
      <c r="D10" s="146"/>
      <c r="E10" s="146"/>
      <c r="F10" s="146"/>
      <c r="G10" s="146"/>
    </row>
    <row r="11" spans="1:18" s="1" customFormat="1" ht="45.95" customHeight="1" x14ac:dyDescent="0.2">
      <c r="A11" s="131" t="s">
        <v>344</v>
      </c>
      <c r="B11" s="132" t="str">
        <f>IFERROR((B6*B7)/(B6*B7+IFERROR(B9*B10,0)),"Needs Data")</f>
        <v>Needs Data</v>
      </c>
      <c r="C11" s="146" t="s">
        <v>423</v>
      </c>
      <c r="D11" s="146"/>
      <c r="E11" s="146"/>
      <c r="F11" s="146"/>
      <c r="G11" s="146"/>
    </row>
    <row r="12" spans="1:18" ht="30" customHeight="1" x14ac:dyDescent="0.2">
      <c r="A12" s="75" t="s">
        <v>345</v>
      </c>
      <c r="B12" s="125" t="str">
        <f>IFERROR(SUM('Production GHGRP Facilities'!B47:I47,'Production Non-GHGRP Facilities'!B63:I63)/(SUM('Production GHGRP Facilities'!B54:I54,'Production Non-GHGRP Facilities'!B70:I70)*'Instructions &amp; Reference Data'!E69),"Needs Data")</f>
        <v>Needs Data</v>
      </c>
      <c r="C12" s="146" t="s">
        <v>350</v>
      </c>
      <c r="D12" s="146"/>
      <c r="E12" s="146"/>
      <c r="F12" s="146"/>
      <c r="G12" s="146"/>
    </row>
    <row r="14" spans="1:18" x14ac:dyDescent="0.2">
      <c r="A14" s="37"/>
    </row>
  </sheetData>
  <mergeCells count="11">
    <mergeCell ref="A3:G3"/>
    <mergeCell ref="A1:G1"/>
    <mergeCell ref="C11:G11"/>
    <mergeCell ref="C12:G12"/>
    <mergeCell ref="C4:G4"/>
    <mergeCell ref="C8:G8"/>
    <mergeCell ref="C9:G9"/>
    <mergeCell ref="C10:G10"/>
    <mergeCell ref="C5:G5"/>
    <mergeCell ref="C6:G6"/>
    <mergeCell ref="C7:G7"/>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4.25" customHeight="1" x14ac:dyDescent="0.25">
      <c r="A1" s="215" t="s">
        <v>70</v>
      </c>
      <c r="B1" s="215"/>
      <c r="C1" s="215"/>
      <c r="D1" s="215"/>
      <c r="E1" s="215"/>
      <c r="F1" s="215"/>
      <c r="G1" s="216"/>
    </row>
    <row r="2" spans="1:7" s="33" customFormat="1" ht="18" x14ac:dyDescent="0.25">
      <c r="A2" s="38" t="s">
        <v>71</v>
      </c>
      <c r="B2" s="42"/>
      <c r="C2" s="42"/>
      <c r="D2" s="42"/>
      <c r="E2" s="42"/>
      <c r="F2" s="43"/>
      <c r="G2" s="44"/>
    </row>
    <row r="3" spans="1:7" s="4" customFormat="1" x14ac:dyDescent="0.2">
      <c r="A3" s="7" t="s">
        <v>0</v>
      </c>
      <c r="B3" s="180" t="s">
        <v>72</v>
      </c>
      <c r="C3" s="181"/>
      <c r="D3" s="181"/>
      <c r="E3" s="182"/>
      <c r="F3" s="55" t="s">
        <v>1</v>
      </c>
      <c r="G3" s="7" t="s">
        <v>2</v>
      </c>
    </row>
    <row r="4" spans="1:7" s="4" customFormat="1" x14ac:dyDescent="0.2">
      <c r="A4" s="7"/>
      <c r="B4" s="55" t="s">
        <v>73</v>
      </c>
      <c r="C4" s="55" t="s">
        <v>73</v>
      </c>
      <c r="D4" s="55" t="s">
        <v>73</v>
      </c>
      <c r="E4" s="55" t="s">
        <v>73</v>
      </c>
      <c r="F4" s="55"/>
      <c r="G4" s="7"/>
    </row>
    <row r="5" spans="1:7" ht="137.25" customHeight="1" x14ac:dyDescent="0.2">
      <c r="A5" s="58" t="s">
        <v>64</v>
      </c>
      <c r="B5" s="9"/>
      <c r="C5" s="9"/>
      <c r="D5" s="9"/>
      <c r="E5" s="9"/>
      <c r="F5" s="19" t="s">
        <v>65</v>
      </c>
      <c r="G5" s="8" t="s">
        <v>66</v>
      </c>
    </row>
    <row r="6" spans="1:7" ht="121.5" customHeight="1" x14ac:dyDescent="0.2">
      <c r="A6" s="58" t="s">
        <v>3</v>
      </c>
      <c r="B6" s="9"/>
      <c r="C6" s="9"/>
      <c r="D6" s="9"/>
      <c r="E6" s="9"/>
      <c r="F6" s="8" t="s">
        <v>74</v>
      </c>
      <c r="G6" s="8" t="s">
        <v>75</v>
      </c>
    </row>
    <row r="7" spans="1:7" ht="233.25" customHeight="1" x14ac:dyDescent="0.2">
      <c r="A7" s="58" t="s">
        <v>76</v>
      </c>
      <c r="B7" s="9"/>
      <c r="C7" s="9"/>
      <c r="D7" s="9"/>
      <c r="E7" s="9"/>
      <c r="F7" s="19" t="s">
        <v>77</v>
      </c>
      <c r="G7" s="8" t="s">
        <v>78</v>
      </c>
    </row>
    <row r="8" spans="1:7" ht="248.25" customHeight="1" x14ac:dyDescent="0.2">
      <c r="A8" s="58" t="s">
        <v>6</v>
      </c>
      <c r="B8" s="9"/>
      <c r="C8" s="9"/>
      <c r="D8" s="9"/>
      <c r="E8" s="9"/>
      <c r="F8" s="19" t="s">
        <v>79</v>
      </c>
      <c r="G8" s="8" t="s">
        <v>80</v>
      </c>
    </row>
    <row r="9" spans="1:7" ht="73.5" customHeight="1" x14ac:dyDescent="0.2">
      <c r="A9" s="58" t="s">
        <v>7</v>
      </c>
      <c r="B9" s="9"/>
      <c r="C9" s="9"/>
      <c r="D9" s="9"/>
      <c r="E9" s="9"/>
      <c r="F9" s="8" t="s">
        <v>8</v>
      </c>
      <c r="G9" s="8" t="s">
        <v>9</v>
      </c>
    </row>
    <row r="10" spans="1:7" ht="36" customHeight="1" x14ac:dyDescent="0.2">
      <c r="A10" s="58" t="s">
        <v>10</v>
      </c>
      <c r="B10" s="9"/>
      <c r="C10" s="9"/>
      <c r="D10" s="9"/>
      <c r="E10" s="9"/>
      <c r="F10" s="8" t="s">
        <v>11</v>
      </c>
      <c r="G10" s="8" t="s">
        <v>12</v>
      </c>
    </row>
    <row r="11" spans="1:7" ht="110.25" customHeight="1" x14ac:dyDescent="0.2">
      <c r="A11" s="58" t="s">
        <v>13</v>
      </c>
      <c r="B11" s="9"/>
      <c r="C11" s="9"/>
      <c r="D11" s="9"/>
      <c r="E11" s="9"/>
      <c r="F11" s="8" t="s">
        <v>14</v>
      </c>
      <c r="G11" s="8" t="s">
        <v>81</v>
      </c>
    </row>
    <row r="12" spans="1:7" ht="51.75" customHeight="1" x14ac:dyDescent="0.2">
      <c r="A12" s="58" t="s">
        <v>15</v>
      </c>
      <c r="B12" s="9"/>
      <c r="C12" s="9"/>
      <c r="D12" s="9"/>
      <c r="E12" s="9"/>
      <c r="F12" s="8" t="s">
        <v>16</v>
      </c>
      <c r="G12" s="8" t="s">
        <v>17</v>
      </c>
    </row>
    <row r="13" spans="1:7" ht="90.75" customHeight="1" x14ac:dyDescent="0.2">
      <c r="A13" s="58" t="s">
        <v>18</v>
      </c>
      <c r="B13" s="9"/>
      <c r="C13" s="9"/>
      <c r="D13" s="9"/>
      <c r="E13" s="9"/>
      <c r="F13" s="8" t="s">
        <v>19</v>
      </c>
      <c r="G13" s="8" t="s">
        <v>82</v>
      </c>
    </row>
    <row r="14" spans="1:7" x14ac:dyDescent="0.2">
      <c r="A14" s="7" t="s">
        <v>20</v>
      </c>
      <c r="B14" s="9"/>
      <c r="C14" s="9"/>
      <c r="D14" s="9"/>
      <c r="E14" s="9"/>
    </row>
    <row r="15" spans="1:7" x14ac:dyDescent="0.2">
      <c r="G15" s="6"/>
    </row>
    <row r="16" spans="1:7" s="26" customFormat="1" ht="18" x14ac:dyDescent="0.25">
      <c r="A16" s="38" t="s">
        <v>83</v>
      </c>
      <c r="B16" s="41"/>
      <c r="C16" s="41"/>
      <c r="D16" s="41"/>
      <c r="E16" s="41"/>
      <c r="F16" s="39"/>
      <c r="G16" s="40"/>
    </row>
    <row r="17" spans="1:7" s="4" customFormat="1" x14ac:dyDescent="0.2">
      <c r="A17" s="7" t="s">
        <v>0</v>
      </c>
      <c r="B17" s="180" t="s">
        <v>72</v>
      </c>
      <c r="C17" s="181"/>
      <c r="D17" s="181"/>
      <c r="E17" s="182"/>
      <c r="F17" s="55" t="s">
        <v>36</v>
      </c>
      <c r="G17" s="7" t="s">
        <v>21</v>
      </c>
    </row>
    <row r="18" spans="1:7" ht="39.75" customHeight="1" x14ac:dyDescent="0.2">
      <c r="A18" s="58" t="s">
        <v>84</v>
      </c>
      <c r="B18" s="9"/>
      <c r="C18" s="9"/>
      <c r="D18" s="9"/>
      <c r="E18" s="9"/>
      <c r="F18" s="30" t="s">
        <v>85</v>
      </c>
      <c r="G18" s="58" t="s">
        <v>86</v>
      </c>
    </row>
    <row r="19" spans="1:7" x14ac:dyDescent="0.2">
      <c r="A19" s="7" t="s">
        <v>37</v>
      </c>
      <c r="B19" s="9"/>
      <c r="C19" s="9"/>
      <c r="D19" s="9"/>
      <c r="E19" s="9"/>
    </row>
    <row r="21" spans="1:7" s="26" customFormat="1" ht="18" x14ac:dyDescent="0.25">
      <c r="A21" s="38" t="s">
        <v>87</v>
      </c>
      <c r="B21" s="39"/>
      <c r="C21" s="39"/>
      <c r="D21" s="39"/>
      <c r="E21" s="39"/>
      <c r="G21" s="25"/>
    </row>
    <row r="22" spans="1:7" ht="25.5" x14ac:dyDescent="0.2">
      <c r="A22" s="7" t="s">
        <v>88</v>
      </c>
      <c r="B22" s="9"/>
      <c r="C22" s="9"/>
      <c r="D22" s="9"/>
      <c r="E22" s="9"/>
    </row>
    <row r="24" spans="1:7" s="26" customFormat="1" ht="18" x14ac:dyDescent="0.25">
      <c r="A24" s="38" t="s">
        <v>89</v>
      </c>
      <c r="B24" s="39"/>
      <c r="C24" s="39"/>
      <c r="D24" s="39"/>
      <c r="E24" s="39"/>
      <c r="F24" s="39"/>
      <c r="G24" s="25"/>
    </row>
    <row r="25" spans="1:7" x14ac:dyDescent="0.2">
      <c r="A25" s="7" t="s">
        <v>38</v>
      </c>
      <c r="B25" s="180" t="s">
        <v>39</v>
      </c>
      <c r="C25" s="181"/>
      <c r="D25" s="181"/>
      <c r="E25" s="182"/>
      <c r="F25" s="55" t="s">
        <v>40</v>
      </c>
    </row>
    <row r="26" spans="1:7" ht="51.75" customHeight="1" x14ac:dyDescent="0.2">
      <c r="A26" s="20" t="s">
        <v>90</v>
      </c>
      <c r="B26" s="10"/>
      <c r="C26" s="10"/>
      <c r="D26" s="10"/>
      <c r="E26" s="10"/>
      <c r="F26" s="58" t="s">
        <v>91</v>
      </c>
    </row>
    <row r="27" spans="1:7" ht="69" customHeight="1" x14ac:dyDescent="0.2">
      <c r="A27" s="58" t="s">
        <v>92</v>
      </c>
      <c r="B27" s="10"/>
      <c r="C27" s="10"/>
      <c r="D27" s="10"/>
      <c r="E27" s="10"/>
      <c r="F27" s="58" t="s">
        <v>44</v>
      </c>
    </row>
    <row r="28" spans="1:7" ht="39" customHeight="1" x14ac:dyDescent="0.2">
      <c r="A28" s="58" t="s">
        <v>93</v>
      </c>
      <c r="B28" s="10"/>
      <c r="C28" s="10"/>
      <c r="D28" s="10"/>
      <c r="E28" s="10"/>
      <c r="F28" s="58" t="s">
        <v>94</v>
      </c>
    </row>
    <row r="29" spans="1:7" ht="51.75" customHeight="1" x14ac:dyDescent="0.2">
      <c r="A29" s="58" t="s">
        <v>95</v>
      </c>
      <c r="B29" s="10"/>
      <c r="C29" s="10"/>
      <c r="D29" s="10"/>
      <c r="E29" s="10"/>
      <c r="F29" s="58" t="s">
        <v>96</v>
      </c>
    </row>
    <row r="30" spans="1:7" ht="72" customHeight="1" x14ac:dyDescent="0.2">
      <c r="A30" s="58" t="s">
        <v>97</v>
      </c>
      <c r="B30" s="10"/>
      <c r="C30" s="10"/>
      <c r="D30" s="10"/>
      <c r="E30" s="10"/>
      <c r="F30" s="58" t="s">
        <v>98</v>
      </c>
    </row>
    <row r="31" spans="1:7" ht="40.5" customHeight="1" x14ac:dyDescent="0.2">
      <c r="A31" s="58" t="s">
        <v>99</v>
      </c>
      <c r="B31" s="10"/>
      <c r="C31" s="10"/>
      <c r="D31" s="10"/>
      <c r="E31" s="10"/>
      <c r="F31" s="58" t="s">
        <v>100</v>
      </c>
    </row>
    <row r="32" spans="1:7" ht="66" customHeight="1" x14ac:dyDescent="0.2">
      <c r="A32" s="58" t="s">
        <v>48</v>
      </c>
      <c r="B32" s="10"/>
      <c r="C32" s="10"/>
      <c r="D32" s="10"/>
      <c r="E32" s="10"/>
      <c r="F32" s="58" t="s">
        <v>101</v>
      </c>
    </row>
    <row r="33" spans="1:10" ht="36.75" customHeight="1" x14ac:dyDescent="0.2">
      <c r="A33" s="58" t="s">
        <v>49</v>
      </c>
      <c r="B33" s="10"/>
      <c r="C33" s="10"/>
      <c r="D33" s="10"/>
      <c r="E33" s="10"/>
      <c r="F33" s="58" t="s">
        <v>102</v>
      </c>
    </row>
    <row r="34" spans="1:10" ht="49.5" customHeight="1" x14ac:dyDescent="0.2">
      <c r="A34" s="27" t="s">
        <v>103</v>
      </c>
      <c r="B34" s="221"/>
      <c r="C34" s="222"/>
      <c r="D34" s="222"/>
      <c r="E34" s="223"/>
      <c r="F34" s="58" t="s">
        <v>104</v>
      </c>
    </row>
    <row r="36" spans="1:10" s="26" customFormat="1" ht="18" x14ac:dyDescent="0.25">
      <c r="A36" s="38" t="s">
        <v>105</v>
      </c>
      <c r="B36" s="39"/>
      <c r="C36" s="39"/>
      <c r="D36" s="39"/>
      <c r="E36" s="39"/>
      <c r="F36" s="39"/>
      <c r="G36" s="40"/>
    </row>
    <row r="37" spans="1:10" x14ac:dyDescent="0.2">
      <c r="A37" s="7" t="s">
        <v>106</v>
      </c>
      <c r="B37" s="218" t="s">
        <v>39</v>
      </c>
      <c r="C37" s="219"/>
      <c r="D37" s="219"/>
      <c r="E37" s="220"/>
      <c r="F37" s="196" t="s">
        <v>40</v>
      </c>
      <c r="G37" s="197"/>
    </row>
    <row r="38" spans="1:10" ht="39" customHeight="1" x14ac:dyDescent="0.2">
      <c r="A38" s="58" t="s">
        <v>51</v>
      </c>
      <c r="B38" s="10"/>
      <c r="C38" s="10"/>
      <c r="D38" s="10"/>
      <c r="E38" s="10"/>
      <c r="F38" s="213" t="s">
        <v>107</v>
      </c>
      <c r="G38" s="214"/>
    </row>
    <row r="39" spans="1:10" ht="36" customHeight="1" x14ac:dyDescent="0.2">
      <c r="A39" s="58" t="s">
        <v>52</v>
      </c>
      <c r="B39" s="10"/>
      <c r="C39" s="10"/>
      <c r="D39" s="10"/>
      <c r="E39" s="10"/>
      <c r="F39" s="213" t="s">
        <v>108</v>
      </c>
      <c r="G39" s="214"/>
    </row>
    <row r="40" spans="1:10" ht="24.75" customHeight="1" x14ac:dyDescent="0.2">
      <c r="A40" s="58" t="s">
        <v>54</v>
      </c>
      <c r="B40" s="10"/>
      <c r="C40" s="10"/>
      <c r="D40" s="10"/>
      <c r="E40" s="10"/>
      <c r="F40" s="213" t="s">
        <v>109</v>
      </c>
      <c r="G40" s="214"/>
    </row>
    <row r="41" spans="1:10" ht="23.25" customHeight="1" x14ac:dyDescent="0.2">
      <c r="A41" s="27" t="s">
        <v>55</v>
      </c>
      <c r="B41" s="221"/>
      <c r="C41" s="222"/>
      <c r="D41" s="222"/>
      <c r="E41" s="223"/>
      <c r="F41" s="213" t="s">
        <v>110</v>
      </c>
      <c r="G41" s="214"/>
    </row>
    <row r="43" spans="1:10" s="26" customFormat="1" ht="18" x14ac:dyDescent="0.25">
      <c r="A43" s="38" t="s">
        <v>111</v>
      </c>
      <c r="B43" s="39"/>
      <c r="C43" s="39"/>
      <c r="D43" s="39"/>
      <c r="E43" s="39"/>
      <c r="F43" s="13"/>
      <c r="G43" s="12"/>
    </row>
    <row r="44" spans="1:10" ht="15" x14ac:dyDescent="0.25">
      <c r="A44" s="2" t="s">
        <v>38</v>
      </c>
      <c r="B44" s="183" t="s">
        <v>56</v>
      </c>
      <c r="C44" s="184"/>
      <c r="D44" s="184"/>
      <c r="E44" s="184"/>
      <c r="F44" s="227" t="s">
        <v>57</v>
      </c>
      <c r="G44" s="165"/>
    </row>
    <row r="45" spans="1:10" ht="78.75" customHeight="1" x14ac:dyDescent="0.25">
      <c r="A45" s="58" t="s">
        <v>112</v>
      </c>
      <c r="B45" s="10"/>
      <c r="C45" s="10"/>
      <c r="D45" s="10"/>
      <c r="E45" s="57"/>
      <c r="F45" s="146" t="s">
        <v>113</v>
      </c>
      <c r="G45" s="165"/>
    </row>
    <row r="46" spans="1:10" ht="67.5" customHeight="1" x14ac:dyDescent="0.25">
      <c r="A46" s="58" t="s">
        <v>114</v>
      </c>
      <c r="B46" s="221"/>
      <c r="C46" s="222"/>
      <c r="D46" s="222"/>
      <c r="E46" s="222"/>
      <c r="F46" s="146" t="s">
        <v>115</v>
      </c>
      <c r="G46" s="165"/>
    </row>
    <row r="47" spans="1:10" ht="15" x14ac:dyDescent="0.25">
      <c r="F47" s="5"/>
      <c r="G47" s="5"/>
      <c r="H47" s="5"/>
      <c r="I47" s="5"/>
      <c r="J47" s="5"/>
    </row>
    <row r="48" spans="1:10" ht="15" x14ac:dyDescent="0.25">
      <c r="F48" s="5"/>
      <c r="G48" s="5"/>
      <c r="H48" s="5"/>
      <c r="I48" s="5"/>
      <c r="J48" s="5"/>
    </row>
    <row r="49" spans="1:10" ht="15" x14ac:dyDescent="0.25">
      <c r="F49" s="5"/>
      <c r="G49" s="5"/>
      <c r="H49" s="5"/>
      <c r="I49" s="5"/>
      <c r="J49" s="5"/>
    </row>
    <row r="50" spans="1:10" s="26" customFormat="1" ht="18" x14ac:dyDescent="0.25">
      <c r="A50" s="35" t="s">
        <v>58</v>
      </c>
      <c r="B50" s="36"/>
      <c r="C50" s="36"/>
      <c r="D50" s="36"/>
      <c r="E50" s="36"/>
      <c r="G50" s="25"/>
    </row>
    <row r="51" spans="1:10" ht="17.25" customHeight="1" x14ac:dyDescent="0.2">
      <c r="A51" s="157" t="s">
        <v>59</v>
      </c>
      <c r="B51" s="157"/>
      <c r="C51" s="157"/>
      <c r="D51" s="157"/>
      <c r="E51" s="157"/>
      <c r="F51" s="32"/>
    </row>
    <row r="52" spans="1:10" ht="16.5" customHeight="1" x14ac:dyDescent="0.2">
      <c r="A52" s="157"/>
      <c r="B52" s="157"/>
      <c r="C52" s="157"/>
      <c r="D52" s="157"/>
      <c r="E52" s="157"/>
    </row>
    <row r="53" spans="1:10" x14ac:dyDescent="0.2">
      <c r="A53" s="7" t="s">
        <v>60</v>
      </c>
      <c r="B53" s="56" t="s">
        <v>61</v>
      </c>
      <c r="C53" s="224" t="s">
        <v>40</v>
      </c>
      <c r="D53" s="225"/>
      <c r="E53" s="226"/>
    </row>
    <row r="54" spans="1:10" ht="33" customHeight="1" x14ac:dyDescent="0.2">
      <c r="A54" s="58" t="s">
        <v>62</v>
      </c>
      <c r="B54" s="45"/>
      <c r="C54" s="217" t="s">
        <v>116</v>
      </c>
      <c r="D54" s="217"/>
      <c r="E54" s="217"/>
    </row>
    <row r="55" spans="1:10" ht="33" customHeight="1" x14ac:dyDescent="0.2">
      <c r="A55" s="58" t="s">
        <v>67</v>
      </c>
      <c r="B55" s="45"/>
      <c r="C55" s="217" t="s">
        <v>117</v>
      </c>
      <c r="D55" s="217"/>
      <c r="E55" s="217"/>
    </row>
    <row r="56" spans="1:10" ht="33" customHeight="1" x14ac:dyDescent="0.2">
      <c r="A56" s="58" t="s">
        <v>68</v>
      </c>
      <c r="B56" s="45"/>
      <c r="C56" s="217" t="s">
        <v>118</v>
      </c>
      <c r="D56" s="217"/>
      <c r="E56" s="217"/>
    </row>
    <row r="57" spans="1:10" ht="30" customHeight="1" x14ac:dyDescent="0.2">
      <c r="A57" s="58" t="s">
        <v>69</v>
      </c>
      <c r="B57" s="45"/>
      <c r="C57" s="217" t="s">
        <v>119</v>
      </c>
      <c r="D57" s="217"/>
      <c r="E57" s="217"/>
    </row>
    <row r="58" spans="1:10" ht="30" customHeight="1" x14ac:dyDescent="0.2">
      <c r="A58" s="58" t="s">
        <v>120</v>
      </c>
      <c r="B58" s="45"/>
      <c r="C58" s="217" t="s">
        <v>121</v>
      </c>
      <c r="D58" s="217"/>
      <c r="E58" s="217"/>
    </row>
    <row r="59" spans="1:10" ht="33" customHeight="1" x14ac:dyDescent="0.2">
      <c r="A59" s="58" t="s">
        <v>97</v>
      </c>
      <c r="B59" s="45"/>
      <c r="C59" s="217" t="s">
        <v>122</v>
      </c>
      <c r="D59" s="217"/>
      <c r="E59" s="217"/>
    </row>
    <row r="60" spans="1:10" ht="34.5" customHeight="1" x14ac:dyDescent="0.2">
      <c r="A60" s="58" t="s">
        <v>48</v>
      </c>
      <c r="B60" s="45"/>
      <c r="C60" s="217" t="s">
        <v>123</v>
      </c>
      <c r="D60" s="217"/>
      <c r="E60" s="217"/>
    </row>
    <row r="61" spans="1:10" ht="37.5" customHeight="1" x14ac:dyDescent="0.2">
      <c r="A61" s="58" t="s">
        <v>63</v>
      </c>
      <c r="B61" s="45"/>
      <c r="C61" s="217" t="s">
        <v>124</v>
      </c>
      <c r="D61" s="217"/>
      <c r="E61" s="217"/>
    </row>
  </sheetData>
  <mergeCells count="27">
    <mergeCell ref="F45:G45"/>
    <mergeCell ref="F46:G46"/>
    <mergeCell ref="F44:G44"/>
    <mergeCell ref="F39:G39"/>
    <mergeCell ref="B41:E41"/>
    <mergeCell ref="C61:E61"/>
    <mergeCell ref="C53:E53"/>
    <mergeCell ref="C54:E54"/>
    <mergeCell ref="C55:E55"/>
    <mergeCell ref="C56:E56"/>
    <mergeCell ref="C57:E5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2" customHeight="1" x14ac:dyDescent="0.25">
      <c r="A1" s="215" t="s">
        <v>70</v>
      </c>
      <c r="B1" s="215"/>
      <c r="C1" s="215"/>
      <c r="D1" s="215"/>
      <c r="E1" s="215"/>
      <c r="F1" s="215"/>
      <c r="G1" s="216"/>
    </row>
    <row r="2" spans="1:7" s="33" customFormat="1" ht="18" x14ac:dyDescent="0.25">
      <c r="A2" s="38" t="s">
        <v>125</v>
      </c>
      <c r="B2" s="42"/>
      <c r="C2" s="42"/>
      <c r="D2" s="42"/>
      <c r="E2" s="42"/>
      <c r="F2" s="43"/>
      <c r="G2" s="44"/>
    </row>
    <row r="3" spans="1:7" s="4" customFormat="1" x14ac:dyDescent="0.2">
      <c r="A3" s="7" t="s">
        <v>0</v>
      </c>
      <c r="B3" s="180" t="s">
        <v>72</v>
      </c>
      <c r="C3" s="181"/>
      <c r="D3" s="181"/>
      <c r="E3" s="182"/>
      <c r="F3" s="55" t="s">
        <v>1</v>
      </c>
      <c r="G3" s="7" t="s">
        <v>2</v>
      </c>
    </row>
    <row r="4" spans="1:7" s="4" customFormat="1" x14ac:dyDescent="0.2">
      <c r="A4" s="7"/>
      <c r="B4" s="55" t="s">
        <v>73</v>
      </c>
      <c r="C4" s="55" t="s">
        <v>73</v>
      </c>
      <c r="D4" s="55" t="s">
        <v>73</v>
      </c>
      <c r="E4" s="55" t="s">
        <v>73</v>
      </c>
      <c r="F4" s="55"/>
      <c r="G4" s="7"/>
    </row>
    <row r="5" spans="1:7" ht="153" x14ac:dyDescent="0.2">
      <c r="A5" s="58" t="s">
        <v>126</v>
      </c>
      <c r="B5" s="9"/>
      <c r="C5" s="9"/>
      <c r="D5" s="9"/>
      <c r="E5" s="9"/>
      <c r="F5" s="19" t="s">
        <v>65</v>
      </c>
      <c r="G5" s="8" t="s">
        <v>127</v>
      </c>
    </row>
    <row r="6" spans="1:7" ht="140.25" x14ac:dyDescent="0.2">
      <c r="A6" s="58" t="s">
        <v>64</v>
      </c>
      <c r="B6" s="9"/>
      <c r="C6" s="9"/>
      <c r="D6" s="9"/>
      <c r="E6" s="9"/>
      <c r="F6" s="19" t="s">
        <v>128</v>
      </c>
      <c r="G6" s="19" t="s">
        <v>129</v>
      </c>
    </row>
    <row r="7" spans="1:7" ht="108.75" customHeight="1" x14ac:dyDescent="0.2">
      <c r="A7" s="58" t="s">
        <v>3</v>
      </c>
      <c r="B7" s="9"/>
      <c r="C7" s="9"/>
      <c r="D7" s="9"/>
      <c r="E7" s="9"/>
      <c r="F7" s="19" t="s">
        <v>130</v>
      </c>
      <c r="G7" s="19" t="s">
        <v>75</v>
      </c>
    </row>
    <row r="8" spans="1:7" ht="191.25" x14ac:dyDescent="0.2">
      <c r="A8" s="58" t="s">
        <v>76</v>
      </c>
      <c r="B8" s="9"/>
      <c r="C8" s="9"/>
      <c r="D8" s="9"/>
      <c r="E8" s="9"/>
      <c r="F8" s="19" t="s">
        <v>131</v>
      </c>
      <c r="G8" s="19" t="s">
        <v>132</v>
      </c>
    </row>
    <row r="9" spans="1:7" ht="204" x14ac:dyDescent="0.2">
      <c r="A9" s="58" t="s">
        <v>6</v>
      </c>
      <c r="B9" s="9"/>
      <c r="C9" s="9"/>
      <c r="D9" s="9"/>
      <c r="E9" s="9"/>
      <c r="F9" s="19" t="s">
        <v>133</v>
      </c>
      <c r="G9" s="19" t="s">
        <v>134</v>
      </c>
    </row>
    <row r="10" spans="1:7" ht="204" x14ac:dyDescent="0.2">
      <c r="A10" s="58" t="s">
        <v>13</v>
      </c>
      <c r="B10" s="9"/>
      <c r="C10" s="9"/>
      <c r="D10" s="9"/>
      <c r="E10" s="9"/>
      <c r="F10" s="8" t="s">
        <v>14</v>
      </c>
      <c r="G10" s="8" t="s">
        <v>135</v>
      </c>
    </row>
    <row r="11" spans="1:7" ht="38.25" x14ac:dyDescent="0.2">
      <c r="A11" s="58" t="s">
        <v>15</v>
      </c>
      <c r="B11" s="9"/>
      <c r="C11" s="9"/>
      <c r="D11" s="9"/>
      <c r="E11" s="9"/>
      <c r="F11" s="8" t="s">
        <v>136</v>
      </c>
      <c r="G11" s="8" t="s">
        <v>17</v>
      </c>
    </row>
    <row r="12" spans="1:7" ht="25.5" x14ac:dyDescent="0.2">
      <c r="A12" s="58" t="s">
        <v>18</v>
      </c>
      <c r="B12" s="9"/>
      <c r="C12" s="9"/>
      <c r="D12" s="9"/>
      <c r="E12" s="9"/>
      <c r="F12" s="8" t="s">
        <v>19</v>
      </c>
      <c r="G12" s="8" t="s">
        <v>137</v>
      </c>
    </row>
    <row r="13" spans="1:7" ht="102" x14ac:dyDescent="0.2">
      <c r="A13" s="58" t="s">
        <v>138</v>
      </c>
      <c r="B13" s="9"/>
      <c r="C13" s="9"/>
      <c r="D13" s="9"/>
      <c r="E13" s="9"/>
      <c r="F13" s="8" t="s">
        <v>139</v>
      </c>
      <c r="G13" s="8" t="s">
        <v>140</v>
      </c>
    </row>
    <row r="14" spans="1:7" x14ac:dyDescent="0.2">
      <c r="A14" s="7" t="s">
        <v>20</v>
      </c>
      <c r="B14" s="9"/>
      <c r="C14" s="9"/>
      <c r="D14" s="9"/>
      <c r="E14" s="9"/>
    </row>
    <row r="15" spans="1:7" x14ac:dyDescent="0.2">
      <c r="G15" s="6"/>
    </row>
    <row r="16" spans="1:7" s="26" customFormat="1" ht="18" x14ac:dyDescent="0.25">
      <c r="A16" s="38" t="s">
        <v>141</v>
      </c>
      <c r="B16" s="41"/>
      <c r="C16" s="41"/>
      <c r="D16" s="41"/>
      <c r="E16" s="41"/>
      <c r="F16" s="39"/>
      <c r="G16" s="40"/>
    </row>
    <row r="17" spans="1:7" s="4" customFormat="1" x14ac:dyDescent="0.2">
      <c r="A17" s="7" t="s">
        <v>0</v>
      </c>
      <c r="B17" s="155" t="s">
        <v>72</v>
      </c>
      <c r="C17" s="155"/>
      <c r="D17" s="155"/>
      <c r="E17" s="155"/>
      <c r="F17" s="55" t="s">
        <v>36</v>
      </c>
      <c r="G17" s="7" t="s">
        <v>21</v>
      </c>
    </row>
    <row r="18" spans="1:7" ht="89.25" x14ac:dyDescent="0.2">
      <c r="A18" s="58" t="s">
        <v>24</v>
      </c>
      <c r="B18" s="9"/>
      <c r="C18" s="9"/>
      <c r="D18" s="9"/>
      <c r="E18" s="9"/>
      <c r="F18" s="19" t="s">
        <v>142</v>
      </c>
      <c r="G18" s="28" t="s">
        <v>143</v>
      </c>
    </row>
    <row r="19" spans="1:7" ht="76.5" x14ac:dyDescent="0.2">
      <c r="A19" s="58" t="s">
        <v>144</v>
      </c>
      <c r="B19" s="9"/>
      <c r="C19" s="9"/>
      <c r="D19" s="9"/>
      <c r="E19" s="9"/>
      <c r="F19" s="19" t="s">
        <v>145</v>
      </c>
      <c r="G19" s="28" t="s">
        <v>146</v>
      </c>
    </row>
    <row r="20" spans="1:7" x14ac:dyDescent="0.2">
      <c r="A20" s="58" t="s">
        <v>147</v>
      </c>
      <c r="B20" s="9"/>
      <c r="C20" s="9"/>
      <c r="D20" s="9"/>
      <c r="E20" s="9"/>
      <c r="F20" s="8" t="s">
        <v>148</v>
      </c>
      <c r="G20" s="28" t="s">
        <v>149</v>
      </c>
    </row>
    <row r="21" spans="1:7" x14ac:dyDescent="0.2">
      <c r="A21" s="58" t="s">
        <v>150</v>
      </c>
      <c r="B21" s="9"/>
      <c r="C21" s="9"/>
      <c r="D21" s="9"/>
      <c r="E21" s="9"/>
      <c r="F21" s="8" t="s">
        <v>151</v>
      </c>
      <c r="G21" s="28" t="s">
        <v>152</v>
      </c>
    </row>
    <row r="22" spans="1:7" x14ac:dyDescent="0.2">
      <c r="A22" s="7" t="s">
        <v>37</v>
      </c>
      <c r="B22" s="9"/>
      <c r="C22" s="9"/>
      <c r="D22" s="9"/>
      <c r="E22" s="9"/>
    </row>
    <row r="24" spans="1:7" s="26" customFormat="1" ht="18" x14ac:dyDescent="0.25">
      <c r="A24" s="38" t="s">
        <v>153</v>
      </c>
      <c r="B24" s="39"/>
      <c r="C24" s="39"/>
      <c r="D24" s="39"/>
      <c r="E24" s="39"/>
      <c r="G24" s="25"/>
    </row>
    <row r="25" spans="1:7" ht="25.5" x14ac:dyDescent="0.2">
      <c r="A25" s="7" t="s">
        <v>154</v>
      </c>
      <c r="B25" s="9"/>
      <c r="C25" s="9"/>
      <c r="D25" s="9"/>
      <c r="E25" s="9"/>
    </row>
    <row r="27" spans="1:7" s="26" customFormat="1" ht="18" x14ac:dyDescent="0.25">
      <c r="A27" s="38" t="s">
        <v>155</v>
      </c>
      <c r="B27" s="39"/>
      <c r="C27" s="39"/>
      <c r="D27" s="39"/>
      <c r="E27" s="39"/>
      <c r="F27" s="39"/>
      <c r="G27" s="25"/>
    </row>
    <row r="28" spans="1:7" ht="12.95" customHeight="1" x14ac:dyDescent="0.2">
      <c r="A28" s="29" t="s">
        <v>156</v>
      </c>
      <c r="B28" s="233" t="s">
        <v>39</v>
      </c>
      <c r="C28" s="234"/>
      <c r="D28" s="234"/>
      <c r="E28" s="235"/>
      <c r="F28" s="46" t="s">
        <v>40</v>
      </c>
      <c r="G28" s="25"/>
    </row>
    <row r="29" spans="1:7" ht="38.25" x14ac:dyDescent="0.2">
      <c r="A29" s="27" t="s">
        <v>157</v>
      </c>
      <c r="B29" s="231"/>
      <c r="C29" s="232"/>
      <c r="D29" s="232"/>
      <c r="E29" s="232"/>
      <c r="F29" s="60" t="s">
        <v>158</v>
      </c>
      <c r="G29" s="25"/>
    </row>
    <row r="31" spans="1:7" s="26" customFormat="1" ht="18" x14ac:dyDescent="0.25">
      <c r="A31" s="38" t="s">
        <v>159</v>
      </c>
      <c r="B31" s="39"/>
      <c r="C31" s="39"/>
      <c r="D31" s="39"/>
      <c r="E31" s="39"/>
      <c r="F31" s="39"/>
      <c r="G31" s="40"/>
    </row>
    <row r="32" spans="1:7" x14ac:dyDescent="0.2">
      <c r="A32" s="7" t="s">
        <v>160</v>
      </c>
      <c r="B32" s="198" t="s">
        <v>39</v>
      </c>
      <c r="C32" s="199"/>
      <c r="D32" s="199"/>
      <c r="E32" s="200"/>
      <c r="F32" s="227" t="s">
        <v>40</v>
      </c>
      <c r="G32" s="227"/>
    </row>
    <row r="33" spans="1:10" ht="27" customHeight="1" x14ac:dyDescent="0.2">
      <c r="A33" s="58" t="s">
        <v>51</v>
      </c>
      <c r="B33" s="9"/>
      <c r="C33" s="9"/>
      <c r="D33" s="9"/>
      <c r="E33" s="9"/>
      <c r="F33" s="194" t="s">
        <v>161</v>
      </c>
      <c r="G33" s="195"/>
    </row>
    <row r="34" spans="1:10" ht="33" customHeight="1" x14ac:dyDescent="0.2">
      <c r="A34" s="58" t="s">
        <v>52</v>
      </c>
      <c r="B34" s="9"/>
      <c r="C34" s="9"/>
      <c r="D34" s="9"/>
      <c r="E34" s="9"/>
      <c r="F34" s="194" t="s">
        <v>162</v>
      </c>
      <c r="G34" s="195"/>
    </row>
    <row r="35" spans="1:10" ht="18" customHeight="1" x14ac:dyDescent="0.2">
      <c r="A35" s="58" t="s">
        <v>54</v>
      </c>
      <c r="B35" s="9"/>
      <c r="C35" s="9"/>
      <c r="D35" s="9"/>
      <c r="E35" s="9"/>
      <c r="F35" s="194" t="s">
        <v>163</v>
      </c>
      <c r="G35" s="195"/>
    </row>
    <row r="36" spans="1:10" ht="29.1" customHeight="1" x14ac:dyDescent="0.2">
      <c r="A36" s="27" t="s">
        <v>55</v>
      </c>
      <c r="B36" s="231"/>
      <c r="C36" s="232"/>
      <c r="D36" s="232"/>
      <c r="E36" s="236"/>
      <c r="F36" s="194" t="s">
        <v>164</v>
      </c>
      <c r="G36" s="195"/>
    </row>
    <row r="38" spans="1:10" s="26" customFormat="1" ht="18" x14ac:dyDescent="0.25">
      <c r="A38" s="38" t="s">
        <v>165</v>
      </c>
      <c r="B38" s="39"/>
      <c r="C38" s="39"/>
      <c r="D38" s="39"/>
      <c r="E38" s="39"/>
      <c r="F38" s="39"/>
      <c r="G38" s="25"/>
    </row>
    <row r="39" spans="1:10" ht="12.95" customHeight="1" x14ac:dyDescent="0.2">
      <c r="A39" s="2" t="s">
        <v>38</v>
      </c>
      <c r="B39" s="183" t="s">
        <v>56</v>
      </c>
      <c r="C39" s="184"/>
      <c r="D39" s="184"/>
      <c r="E39" s="185"/>
      <c r="F39" s="55" t="s">
        <v>57</v>
      </c>
      <c r="G39" s="3"/>
    </row>
    <row r="40" spans="1:10" ht="102" x14ac:dyDescent="0.2">
      <c r="A40" s="58" t="s">
        <v>166</v>
      </c>
      <c r="B40" s="9"/>
      <c r="C40" s="9"/>
      <c r="D40" s="9"/>
      <c r="E40" s="9"/>
      <c r="F40" s="58" t="s">
        <v>167</v>
      </c>
      <c r="G40" s="3"/>
    </row>
    <row r="41" spans="1:10" ht="102" x14ac:dyDescent="0.2">
      <c r="A41" s="58" t="s">
        <v>168</v>
      </c>
      <c r="B41" s="231"/>
      <c r="C41" s="232"/>
      <c r="D41" s="232"/>
      <c r="E41" s="236"/>
      <c r="F41" s="58" t="s">
        <v>169</v>
      </c>
      <c r="G41" s="3"/>
    </row>
    <row r="42" spans="1:10" ht="15" x14ac:dyDescent="0.25">
      <c r="F42" s="5"/>
      <c r="G42" s="5"/>
      <c r="H42" s="5"/>
      <c r="I42" s="5"/>
      <c r="J42" s="5"/>
    </row>
    <row r="43" spans="1:10" ht="15" x14ac:dyDescent="0.25">
      <c r="F43" s="5"/>
      <c r="G43" s="5"/>
      <c r="H43" s="5"/>
      <c r="I43" s="5"/>
      <c r="J43" s="5"/>
    </row>
    <row r="44" spans="1:10" ht="15" x14ac:dyDescent="0.25">
      <c r="F44" s="5"/>
      <c r="G44" s="5"/>
      <c r="H44" s="5"/>
      <c r="I44" s="5"/>
      <c r="J44" s="5"/>
    </row>
    <row r="45" spans="1:10" s="26" customFormat="1" ht="18" x14ac:dyDescent="0.25">
      <c r="A45" s="35" t="s">
        <v>58</v>
      </c>
      <c r="B45" s="36"/>
      <c r="C45" s="36"/>
      <c r="D45" s="36"/>
      <c r="E45" s="36"/>
      <c r="G45" s="25"/>
    </row>
    <row r="46" spans="1:10" x14ac:dyDescent="0.2">
      <c r="A46" s="237" t="s">
        <v>170</v>
      </c>
      <c r="B46" s="237"/>
      <c r="C46" s="237"/>
      <c r="D46" s="237"/>
      <c r="E46" s="237"/>
      <c r="F46" s="32"/>
    </row>
    <row r="47" spans="1:10" x14ac:dyDescent="0.2">
      <c r="A47" s="34" t="s">
        <v>60</v>
      </c>
      <c r="B47" s="54" t="s">
        <v>61</v>
      </c>
      <c r="C47" s="228" t="s">
        <v>40</v>
      </c>
      <c r="D47" s="229"/>
      <c r="E47" s="230"/>
    </row>
    <row r="48" spans="1:10" ht="30" customHeight="1" x14ac:dyDescent="0.2">
      <c r="A48" s="58" t="s">
        <v>62</v>
      </c>
      <c r="B48" s="45"/>
      <c r="C48" s="217" t="s">
        <v>171</v>
      </c>
      <c r="D48" s="217"/>
      <c r="E48" s="217"/>
    </row>
    <row r="49" spans="1:5" ht="30" customHeight="1" x14ac:dyDescent="0.2">
      <c r="A49" s="58" t="s">
        <v>172</v>
      </c>
      <c r="B49" s="45"/>
      <c r="C49" s="217" t="s">
        <v>173</v>
      </c>
      <c r="D49" s="217"/>
      <c r="E49" s="217"/>
    </row>
    <row r="50" spans="1:5" ht="30" customHeight="1" x14ac:dyDescent="0.2">
      <c r="A50" s="58" t="s">
        <v>174</v>
      </c>
      <c r="B50" s="45"/>
      <c r="C50" s="217" t="s">
        <v>175</v>
      </c>
      <c r="D50" s="217"/>
      <c r="E50" s="217"/>
    </row>
    <row r="51" spans="1:5" ht="30" customHeight="1" x14ac:dyDescent="0.2">
      <c r="A51" s="58" t="s">
        <v>63</v>
      </c>
      <c r="B51" s="45"/>
      <c r="C51" s="217" t="s">
        <v>176</v>
      </c>
      <c r="D51" s="217"/>
      <c r="E51" s="217"/>
    </row>
  </sheetData>
  <mergeCells count="20">
    <mergeCell ref="C51:E51"/>
    <mergeCell ref="F32:G32"/>
    <mergeCell ref="B36:E36"/>
    <mergeCell ref="F33:G33"/>
    <mergeCell ref="F34:G34"/>
    <mergeCell ref="F35:G35"/>
    <mergeCell ref="F36:G36"/>
    <mergeCell ref="A46:E46"/>
    <mergeCell ref="B32:E32"/>
    <mergeCell ref="B39:E39"/>
    <mergeCell ref="B41:E41"/>
    <mergeCell ref="A1:G1"/>
    <mergeCell ref="C47:E47"/>
    <mergeCell ref="C48:E48"/>
    <mergeCell ref="C49:E49"/>
    <mergeCell ref="C50:E50"/>
    <mergeCell ref="B3:E3"/>
    <mergeCell ref="B17:E17"/>
    <mergeCell ref="B29:E29"/>
    <mergeCell ref="B28:E28"/>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5.75" customHeight="1" x14ac:dyDescent="0.25">
      <c r="A1" s="215" t="s">
        <v>177</v>
      </c>
      <c r="B1" s="215"/>
      <c r="C1" s="215"/>
      <c r="D1" s="215"/>
      <c r="E1" s="215"/>
      <c r="F1" s="215"/>
      <c r="G1" s="216"/>
    </row>
    <row r="2" spans="1:7" s="33" customFormat="1" ht="18" x14ac:dyDescent="0.25">
      <c r="A2" s="38" t="s">
        <v>178</v>
      </c>
      <c r="B2" s="42"/>
      <c r="C2" s="42"/>
      <c r="D2" s="42"/>
      <c r="E2" s="42"/>
      <c r="F2" s="43"/>
      <c r="G2" s="44"/>
    </row>
    <row r="3" spans="1:7" s="4" customFormat="1" x14ac:dyDescent="0.2">
      <c r="A3" s="7" t="s">
        <v>0</v>
      </c>
      <c r="B3" s="180" t="s">
        <v>72</v>
      </c>
      <c r="C3" s="181"/>
      <c r="D3" s="181"/>
      <c r="E3" s="182"/>
      <c r="F3" s="55" t="s">
        <v>1</v>
      </c>
      <c r="G3" s="7" t="s">
        <v>2</v>
      </c>
    </row>
    <row r="4" spans="1:7" s="4" customFormat="1" x14ac:dyDescent="0.2">
      <c r="A4" s="7"/>
      <c r="B4" s="55" t="s">
        <v>73</v>
      </c>
      <c r="C4" s="55" t="s">
        <v>73</v>
      </c>
      <c r="D4" s="55" t="s">
        <v>73</v>
      </c>
      <c r="E4" s="55" t="s">
        <v>73</v>
      </c>
      <c r="F4" s="55"/>
      <c r="G4" s="7"/>
    </row>
    <row r="5" spans="1:7" ht="36" customHeight="1" x14ac:dyDescent="0.2">
      <c r="A5" s="58" t="s">
        <v>3</v>
      </c>
      <c r="B5" s="9"/>
      <c r="C5" s="9"/>
      <c r="D5" s="9"/>
      <c r="E5" s="9"/>
      <c r="F5" s="8" t="s">
        <v>4</v>
      </c>
      <c r="G5" s="8" t="s">
        <v>5</v>
      </c>
    </row>
    <row r="6" spans="1:7" ht="87" customHeight="1" x14ac:dyDescent="0.2">
      <c r="A6" s="58" t="s">
        <v>179</v>
      </c>
      <c r="B6" s="9"/>
      <c r="C6" s="9"/>
      <c r="D6" s="9"/>
      <c r="E6" s="9"/>
      <c r="F6" s="8" t="s">
        <v>180</v>
      </c>
      <c r="G6" s="8" t="s">
        <v>181</v>
      </c>
    </row>
    <row r="7" spans="1:7" ht="90.75" customHeight="1" x14ac:dyDescent="0.2">
      <c r="A7" s="58" t="s">
        <v>182</v>
      </c>
      <c r="B7" s="9"/>
      <c r="C7" s="9"/>
      <c r="D7" s="9"/>
      <c r="E7" s="9"/>
      <c r="F7" s="8" t="s">
        <v>183</v>
      </c>
      <c r="G7" s="8" t="s">
        <v>184</v>
      </c>
    </row>
    <row r="8" spans="1:7" ht="49.5" customHeight="1" x14ac:dyDescent="0.2">
      <c r="A8" s="58" t="s">
        <v>185</v>
      </c>
      <c r="B8" s="9"/>
      <c r="C8" s="9"/>
      <c r="D8" s="9"/>
      <c r="E8" s="9"/>
      <c r="F8" s="8" t="s">
        <v>186</v>
      </c>
      <c r="G8" s="8" t="s">
        <v>187</v>
      </c>
    </row>
    <row r="9" spans="1:7" ht="32.25" customHeight="1" x14ac:dyDescent="0.2">
      <c r="A9" s="58" t="s">
        <v>188</v>
      </c>
      <c r="B9" s="9"/>
      <c r="C9" s="9"/>
      <c r="D9" s="9"/>
      <c r="E9" s="9"/>
      <c r="F9" s="8" t="s">
        <v>189</v>
      </c>
      <c r="G9" s="8" t="s">
        <v>190</v>
      </c>
    </row>
    <row r="10" spans="1:7" ht="30.75" customHeight="1" x14ac:dyDescent="0.2">
      <c r="A10" s="58" t="s">
        <v>191</v>
      </c>
      <c r="B10" s="9"/>
      <c r="C10" s="9"/>
      <c r="D10" s="9"/>
      <c r="E10" s="9"/>
      <c r="F10" s="8" t="s">
        <v>192</v>
      </c>
      <c r="G10" s="8" t="s">
        <v>190</v>
      </c>
    </row>
    <row r="11" spans="1:7" ht="31.5" customHeight="1" x14ac:dyDescent="0.2">
      <c r="A11" s="58" t="s">
        <v>193</v>
      </c>
      <c r="B11" s="9"/>
      <c r="C11" s="9"/>
      <c r="D11" s="9"/>
      <c r="E11" s="9"/>
      <c r="F11" s="8" t="s">
        <v>194</v>
      </c>
      <c r="G11" s="8" t="s">
        <v>190</v>
      </c>
    </row>
    <row r="12" spans="1:7" ht="27" customHeight="1" x14ac:dyDescent="0.2">
      <c r="A12" s="7" t="s">
        <v>20</v>
      </c>
      <c r="B12" s="9"/>
      <c r="C12" s="9"/>
      <c r="D12" s="9"/>
      <c r="E12" s="9"/>
    </row>
    <row r="13" spans="1:7" x14ac:dyDescent="0.2">
      <c r="G13" s="6"/>
    </row>
    <row r="14" spans="1:7" s="26" customFormat="1" ht="18" x14ac:dyDescent="0.25">
      <c r="A14" s="38" t="s">
        <v>195</v>
      </c>
      <c r="B14" s="41"/>
      <c r="C14" s="41"/>
      <c r="D14" s="41"/>
      <c r="E14" s="41"/>
      <c r="F14" s="39"/>
      <c r="G14" s="40"/>
    </row>
    <row r="15" spans="1:7" s="4" customFormat="1" x14ac:dyDescent="0.2">
      <c r="A15" s="7" t="s">
        <v>0</v>
      </c>
      <c r="B15" s="155" t="s">
        <v>72</v>
      </c>
      <c r="C15" s="155"/>
      <c r="D15" s="155"/>
      <c r="E15" s="155"/>
      <c r="F15" s="55" t="s">
        <v>36</v>
      </c>
      <c r="G15" s="7" t="s">
        <v>21</v>
      </c>
    </row>
    <row r="16" spans="1:7" ht="108.75" customHeight="1" x14ac:dyDescent="0.2">
      <c r="A16" s="58" t="s">
        <v>196</v>
      </c>
      <c r="B16" s="9"/>
      <c r="C16" s="9"/>
      <c r="D16" s="9"/>
      <c r="E16" s="9"/>
      <c r="F16" s="19" t="s">
        <v>197</v>
      </c>
      <c r="G16" s="28" t="s">
        <v>198</v>
      </c>
    </row>
    <row r="17" spans="1:7" ht="103.5" customHeight="1" x14ac:dyDescent="0.2">
      <c r="A17" s="58" t="s">
        <v>199</v>
      </c>
      <c r="B17" s="9"/>
      <c r="C17" s="9"/>
      <c r="D17" s="9"/>
      <c r="E17" s="9"/>
      <c r="F17" s="19" t="s">
        <v>200</v>
      </c>
      <c r="G17" s="28" t="s">
        <v>198</v>
      </c>
    </row>
    <row r="18" spans="1:7" ht="51" x14ac:dyDescent="0.2">
      <c r="A18" s="58" t="s">
        <v>201</v>
      </c>
      <c r="B18" s="9"/>
      <c r="C18" s="9"/>
      <c r="D18" s="9"/>
      <c r="E18" s="9"/>
      <c r="F18" s="8" t="s">
        <v>202</v>
      </c>
      <c r="G18" s="28" t="s">
        <v>203</v>
      </c>
    </row>
    <row r="19" spans="1:7" ht="38.25" x14ac:dyDescent="0.2">
      <c r="A19" s="58" t="s">
        <v>204</v>
      </c>
      <c r="B19" s="9"/>
      <c r="C19" s="9"/>
      <c r="D19" s="9"/>
      <c r="E19" s="9"/>
      <c r="F19" s="8" t="s">
        <v>205</v>
      </c>
      <c r="G19" s="8" t="s">
        <v>206</v>
      </c>
    </row>
    <row r="20" spans="1:7" ht="51" x14ac:dyDescent="0.2">
      <c r="A20" s="58" t="s">
        <v>207</v>
      </c>
      <c r="B20" s="9"/>
      <c r="C20" s="9"/>
      <c r="D20" s="9"/>
      <c r="E20" s="9"/>
      <c r="F20" s="8" t="s">
        <v>208</v>
      </c>
      <c r="G20" s="8" t="s">
        <v>209</v>
      </c>
    </row>
    <row r="21" spans="1:7" x14ac:dyDescent="0.2">
      <c r="A21" s="58" t="s">
        <v>210</v>
      </c>
      <c r="B21" s="9"/>
      <c r="C21" s="9"/>
      <c r="D21" s="9"/>
      <c r="E21" s="9"/>
      <c r="F21" s="8" t="s">
        <v>211</v>
      </c>
      <c r="G21" s="8" t="s">
        <v>212</v>
      </c>
    </row>
    <row r="22" spans="1:7" x14ac:dyDescent="0.2">
      <c r="A22" s="58" t="s">
        <v>213</v>
      </c>
      <c r="B22" s="9"/>
      <c r="C22" s="9"/>
      <c r="D22" s="9"/>
      <c r="E22" s="9"/>
      <c r="F22" s="8" t="s">
        <v>214</v>
      </c>
      <c r="G22" s="8" t="s">
        <v>212</v>
      </c>
    </row>
    <row r="23" spans="1:7" x14ac:dyDescent="0.2">
      <c r="A23" s="58" t="s">
        <v>215</v>
      </c>
      <c r="B23" s="9"/>
      <c r="C23" s="9"/>
      <c r="D23" s="9"/>
      <c r="E23" s="9"/>
      <c r="F23" s="8" t="s">
        <v>216</v>
      </c>
      <c r="G23" s="8" t="s">
        <v>217</v>
      </c>
    </row>
    <row r="24" spans="1:7" x14ac:dyDescent="0.2">
      <c r="A24" s="7" t="s">
        <v>37</v>
      </c>
      <c r="B24" s="9"/>
      <c r="C24" s="9"/>
      <c r="D24" s="9"/>
      <c r="E24" s="9"/>
    </row>
    <row r="26" spans="1:7" s="26" customFormat="1" ht="18" x14ac:dyDescent="0.25">
      <c r="A26" s="38" t="s">
        <v>218</v>
      </c>
      <c r="B26" s="39"/>
      <c r="C26" s="39"/>
      <c r="D26" s="39"/>
      <c r="E26" s="39"/>
      <c r="G26" s="25"/>
    </row>
    <row r="27" spans="1:7" ht="25.5" x14ac:dyDescent="0.2">
      <c r="A27" s="7" t="s">
        <v>219</v>
      </c>
      <c r="B27" s="9"/>
      <c r="C27" s="9"/>
      <c r="D27" s="9"/>
      <c r="E27" s="9"/>
    </row>
    <row r="29" spans="1:7" s="26" customFormat="1" ht="18" x14ac:dyDescent="0.25">
      <c r="A29" s="38" t="s">
        <v>220</v>
      </c>
      <c r="B29" s="39"/>
      <c r="C29" s="39"/>
      <c r="D29" s="39"/>
      <c r="E29" s="39"/>
      <c r="F29" s="39"/>
      <c r="G29" s="25"/>
    </row>
    <row r="30" spans="1:7" ht="12.95" customHeight="1" x14ac:dyDescent="0.2">
      <c r="A30" s="29" t="s">
        <v>156</v>
      </c>
      <c r="B30" s="233" t="s">
        <v>39</v>
      </c>
      <c r="C30" s="234"/>
      <c r="D30" s="234"/>
      <c r="E30" s="235"/>
      <c r="F30" s="55" t="s">
        <v>40</v>
      </c>
    </row>
    <row r="31" spans="1:7" ht="38.25" x14ac:dyDescent="0.2">
      <c r="A31" s="27" t="s">
        <v>221</v>
      </c>
      <c r="B31" s="231"/>
      <c r="C31" s="232"/>
      <c r="D31" s="232"/>
      <c r="E31" s="236"/>
      <c r="F31" s="51" t="s">
        <v>222</v>
      </c>
    </row>
    <row r="33" spans="1:10" s="26" customFormat="1" ht="18" x14ac:dyDescent="0.25">
      <c r="A33" s="38" t="s">
        <v>223</v>
      </c>
      <c r="B33" s="39"/>
      <c r="C33" s="39"/>
      <c r="D33" s="39"/>
      <c r="E33" s="39"/>
      <c r="F33" s="39"/>
      <c r="G33" s="40"/>
    </row>
    <row r="34" spans="1:10" s="26" customFormat="1" x14ac:dyDescent="0.2">
      <c r="A34" s="240" t="s">
        <v>224</v>
      </c>
      <c r="B34" s="240"/>
      <c r="C34" s="25"/>
      <c r="D34" s="25"/>
      <c r="E34" s="25"/>
      <c r="F34" s="25"/>
      <c r="G34" s="25"/>
      <c r="H34" s="25"/>
      <c r="I34" s="25"/>
      <c r="J34" s="25"/>
    </row>
    <row r="35" spans="1:10" x14ac:dyDescent="0.2">
      <c r="A35" s="7" t="s">
        <v>225</v>
      </c>
      <c r="B35" s="155" t="s">
        <v>39</v>
      </c>
      <c r="C35" s="155"/>
      <c r="D35" s="155"/>
      <c r="E35" s="155"/>
      <c r="F35" s="227" t="s">
        <v>40</v>
      </c>
      <c r="G35" s="227"/>
    </row>
    <row r="36" spans="1:10" ht="33" customHeight="1" x14ac:dyDescent="0.2">
      <c r="A36" s="58" t="s">
        <v>51</v>
      </c>
      <c r="B36" s="9"/>
      <c r="C36" s="9"/>
      <c r="D36" s="9"/>
      <c r="E36" s="9"/>
      <c r="F36" s="157" t="s">
        <v>226</v>
      </c>
      <c r="G36" s="157"/>
    </row>
    <row r="37" spans="1:10" ht="33.75" customHeight="1" x14ac:dyDescent="0.2">
      <c r="A37" s="58" t="s">
        <v>227</v>
      </c>
      <c r="B37" s="9"/>
      <c r="C37" s="9"/>
      <c r="D37" s="9"/>
      <c r="E37" s="9"/>
      <c r="F37" s="157" t="s">
        <v>228</v>
      </c>
      <c r="G37" s="157"/>
    </row>
    <row r="38" spans="1:10" ht="33" customHeight="1" x14ac:dyDescent="0.2">
      <c r="A38" s="58" t="s">
        <v>229</v>
      </c>
      <c r="B38" s="9"/>
      <c r="C38" s="9"/>
      <c r="D38" s="9"/>
      <c r="E38" s="9"/>
      <c r="F38" s="157" t="s">
        <v>230</v>
      </c>
      <c r="G38" s="157"/>
    </row>
    <row r="39" spans="1:10" ht="21.75" customHeight="1" x14ac:dyDescent="0.2">
      <c r="A39" s="58" t="s">
        <v>231</v>
      </c>
      <c r="B39" s="9"/>
      <c r="C39" s="9"/>
      <c r="D39" s="9"/>
      <c r="E39" s="9"/>
      <c r="F39" s="194" t="s">
        <v>232</v>
      </c>
      <c r="G39" s="195"/>
    </row>
    <row r="40" spans="1:10" ht="24.75" customHeight="1" x14ac:dyDescent="0.2">
      <c r="A40" s="58" t="s">
        <v>233</v>
      </c>
      <c r="B40" s="9"/>
      <c r="C40" s="9"/>
      <c r="D40" s="9"/>
      <c r="E40" s="9"/>
      <c r="F40" s="194" t="s">
        <v>234</v>
      </c>
      <c r="G40" s="195"/>
    </row>
    <row r="41" spans="1:10" ht="28.5" customHeight="1" x14ac:dyDescent="0.2">
      <c r="A41" s="58" t="s">
        <v>235</v>
      </c>
      <c r="B41" s="231"/>
      <c r="C41" s="232"/>
      <c r="D41" s="232"/>
      <c r="E41" s="236"/>
      <c r="F41" s="194" t="s">
        <v>236</v>
      </c>
      <c r="G41" s="195"/>
    </row>
    <row r="42" spans="1:10" ht="28.5" customHeight="1" x14ac:dyDescent="0.2">
      <c r="A42" s="58" t="s">
        <v>237</v>
      </c>
      <c r="B42" s="231"/>
      <c r="C42" s="232"/>
      <c r="D42" s="232"/>
      <c r="E42" s="236"/>
      <c r="F42" s="194" t="s">
        <v>238</v>
      </c>
      <c r="G42" s="195"/>
    </row>
    <row r="43" spans="1:10" ht="17.25" customHeight="1" x14ac:dyDescent="0.2">
      <c r="A43" s="31" t="s">
        <v>239</v>
      </c>
      <c r="B43" s="24"/>
      <c r="C43" s="24"/>
      <c r="D43" s="24"/>
      <c r="E43" s="24"/>
      <c r="F43" s="24"/>
      <c r="G43" s="24"/>
    </row>
    <row r="44" spans="1:10" x14ac:dyDescent="0.2">
      <c r="B44" s="21"/>
      <c r="C44" s="21"/>
      <c r="D44" s="21"/>
      <c r="E44" s="21"/>
      <c r="F44" s="21"/>
    </row>
    <row r="45" spans="1:10" s="26" customFormat="1" ht="18" x14ac:dyDescent="0.25">
      <c r="A45" s="38" t="s">
        <v>240</v>
      </c>
      <c r="B45" s="39"/>
      <c r="C45" s="39"/>
      <c r="D45" s="39"/>
      <c r="E45" s="39"/>
      <c r="F45" s="39"/>
      <c r="G45" s="25"/>
    </row>
    <row r="46" spans="1:10" x14ac:dyDescent="0.2">
      <c r="A46" s="2" t="s">
        <v>38</v>
      </c>
      <c r="B46" s="183" t="s">
        <v>56</v>
      </c>
      <c r="C46" s="184"/>
      <c r="D46" s="184"/>
      <c r="E46" s="185"/>
      <c r="F46" s="55" t="s">
        <v>57</v>
      </c>
      <c r="G46" s="3"/>
    </row>
    <row r="47" spans="1:10" ht="48.95" customHeight="1" x14ac:dyDescent="0.2">
      <c r="A47" s="58" t="s">
        <v>241</v>
      </c>
      <c r="B47" s="9"/>
      <c r="C47" s="9"/>
      <c r="D47" s="9"/>
      <c r="E47" s="9"/>
      <c r="F47" s="238" t="s">
        <v>242</v>
      </c>
      <c r="G47" s="3"/>
    </row>
    <row r="48" spans="1:10" ht="54.6" customHeight="1" x14ac:dyDescent="0.2">
      <c r="A48" s="58" t="s">
        <v>243</v>
      </c>
      <c r="B48" s="9"/>
      <c r="C48" s="9"/>
      <c r="D48" s="9"/>
      <c r="E48" s="9"/>
      <c r="F48" s="239"/>
      <c r="G48" s="3"/>
    </row>
    <row r="49" spans="1:10" ht="48" customHeight="1" x14ac:dyDescent="0.2">
      <c r="A49" s="58" t="s">
        <v>244</v>
      </c>
      <c r="B49" s="231"/>
      <c r="C49" s="232"/>
      <c r="D49" s="232"/>
      <c r="E49" s="236"/>
      <c r="F49" s="238" t="s">
        <v>245</v>
      </c>
      <c r="G49" s="3"/>
    </row>
    <row r="50" spans="1:10" ht="61.5" customHeight="1" x14ac:dyDescent="0.2">
      <c r="A50" s="58" t="s">
        <v>246</v>
      </c>
      <c r="B50" s="231"/>
      <c r="C50" s="232"/>
      <c r="D50" s="232"/>
      <c r="E50" s="236"/>
      <c r="F50" s="239"/>
      <c r="G50" s="3"/>
    </row>
    <row r="51" spans="1:10" ht="15" x14ac:dyDescent="0.25">
      <c r="F51" s="5"/>
      <c r="G51" s="5"/>
      <c r="H51" s="5"/>
      <c r="I51" s="5"/>
      <c r="J51" s="5"/>
    </row>
    <row r="52" spans="1:10" ht="15" x14ac:dyDescent="0.25">
      <c r="F52" s="5"/>
      <c r="G52" s="5"/>
      <c r="H52" s="5"/>
      <c r="I52" s="5"/>
      <c r="J52" s="5"/>
    </row>
    <row r="53" spans="1:10" ht="15" x14ac:dyDescent="0.25">
      <c r="F53" s="5"/>
      <c r="G53" s="5"/>
      <c r="H53" s="5"/>
      <c r="I53" s="5"/>
      <c r="J53" s="5"/>
    </row>
    <row r="54" spans="1:10" s="26" customFormat="1" ht="18" x14ac:dyDescent="0.25">
      <c r="A54" s="35" t="s">
        <v>58</v>
      </c>
      <c r="B54" s="36"/>
      <c r="C54" s="36"/>
      <c r="D54" s="36"/>
      <c r="E54" s="36"/>
      <c r="G54" s="25"/>
    </row>
    <row r="55" spans="1:10" x14ac:dyDescent="0.2">
      <c r="A55" s="237" t="s">
        <v>170</v>
      </c>
      <c r="B55" s="237"/>
      <c r="C55" s="237"/>
      <c r="D55" s="237"/>
      <c r="E55" s="237"/>
      <c r="F55" s="32"/>
    </row>
    <row r="56" spans="1:10" x14ac:dyDescent="0.2">
      <c r="A56" s="7" t="s">
        <v>60</v>
      </c>
      <c r="B56" s="47" t="s">
        <v>61</v>
      </c>
      <c r="C56" s="224" t="s">
        <v>40</v>
      </c>
      <c r="D56" s="225"/>
      <c r="E56" s="226"/>
    </row>
    <row r="57" spans="1:10" ht="30" customHeight="1" x14ac:dyDescent="0.2">
      <c r="A57" s="52" t="s">
        <v>62</v>
      </c>
      <c r="B57" s="48"/>
      <c r="C57" s="217" t="s">
        <v>247</v>
      </c>
      <c r="D57" s="217"/>
      <c r="E57" s="217"/>
    </row>
    <row r="58" spans="1:10" ht="30" customHeight="1" x14ac:dyDescent="0.2">
      <c r="A58" s="52" t="s">
        <v>248</v>
      </c>
      <c r="B58" s="48"/>
      <c r="C58" s="217" t="s">
        <v>249</v>
      </c>
      <c r="D58" s="217"/>
      <c r="E58" s="217"/>
    </row>
    <row r="59" spans="1:10" ht="30" customHeight="1" x14ac:dyDescent="0.2">
      <c r="A59" s="52" t="s">
        <v>250</v>
      </c>
      <c r="B59" s="48"/>
      <c r="C59" s="217" t="s">
        <v>251</v>
      </c>
      <c r="D59" s="217"/>
      <c r="E59" s="217"/>
    </row>
    <row r="60" spans="1:10" ht="30" customHeight="1" x14ac:dyDescent="0.2">
      <c r="A60" s="52" t="s">
        <v>252</v>
      </c>
      <c r="B60" s="48"/>
      <c r="C60" s="217" t="s">
        <v>253</v>
      </c>
      <c r="D60" s="217"/>
      <c r="E60" s="217"/>
    </row>
    <row r="61" spans="1:10" ht="34.5" customHeight="1" x14ac:dyDescent="0.2">
      <c r="A61" s="52" t="s">
        <v>63</v>
      </c>
      <c r="B61" s="48"/>
      <c r="C61" s="217" t="s">
        <v>254</v>
      </c>
      <c r="D61" s="217"/>
      <c r="E61" s="217"/>
    </row>
    <row r="62" spans="1:10" ht="48" customHeight="1" x14ac:dyDescent="0.2">
      <c r="A62" s="52" t="s">
        <v>255</v>
      </c>
      <c r="B62" s="48"/>
      <c r="C62" s="217" t="s">
        <v>256</v>
      </c>
      <c r="D62" s="217"/>
      <c r="E62" s="217"/>
    </row>
  </sheetData>
  <mergeCells count="30">
    <mergeCell ref="A1:G1"/>
    <mergeCell ref="B3:E3"/>
    <mergeCell ref="B15:E15"/>
    <mergeCell ref="A34:B34"/>
    <mergeCell ref="B30:E30"/>
    <mergeCell ref="B31:E31"/>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C62:E62"/>
    <mergeCell ref="A55:E55"/>
    <mergeCell ref="F47:F48"/>
    <mergeCell ref="C56:E56"/>
    <mergeCell ref="C57:E57"/>
    <mergeCell ref="C58:E58"/>
    <mergeCell ref="C59:E59"/>
    <mergeCell ref="C60:E60"/>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2BB22EC05AD43BA340B3A5F4706ED" ma:contentTypeVersion="11" ma:contentTypeDescription="Create a new document." ma:contentTypeScope="" ma:versionID="38de5d776355fe0e79c9fe2ce4514eda">
  <xsd:schema xmlns:xsd="http://www.w3.org/2001/XMLSchema" xmlns:xs="http://www.w3.org/2001/XMLSchema" xmlns:p="http://schemas.microsoft.com/office/2006/metadata/properties" xmlns:ns2="88ae288e-06f9-46e1-8870-7573d330ff1a" xmlns:ns3="59c81e77-f7a5-489f-83ff-75bd8ae27131" targetNamespace="http://schemas.microsoft.com/office/2006/metadata/properties" ma:root="true" ma:fieldsID="156751a5b28886459a2c45d49fcae7da" ns2:_="" ns3:_="">
    <xsd:import namespace="88ae288e-06f9-46e1-8870-7573d330ff1a"/>
    <xsd:import namespace="59c81e77-f7a5-489f-83ff-75bd8ae27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e288e-06f9-46e1-8870-7573d33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81e77-f7a5-489f-83ff-75bd8ae27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B11477-8044-415A-AE2D-61E3B4E2A5AB}"/>
</file>

<file path=customXml/itemProps2.xml><?xml version="1.0" encoding="utf-8"?>
<ds:datastoreItem xmlns:ds="http://schemas.openxmlformats.org/officeDocument/2006/customXml" ds:itemID="{EB8F6E02-6BC2-4FD8-BA00-86F3B3402038}">
  <ds:schemaRefs>
    <ds:schemaRef ds:uri="http://schemas.microsoft.com/sharepoint/v3/contenttype/forms"/>
  </ds:schemaRefs>
</ds:datastoreItem>
</file>

<file path=customXml/itemProps3.xml><?xml version="1.0" encoding="utf-8"?>
<ds:datastoreItem xmlns:ds="http://schemas.openxmlformats.org/officeDocument/2006/customXml" ds:itemID="{2C4B5757-E31E-4C29-8D67-A9A67276A90A}">
  <ds:schemaRefs>
    <ds:schemaRef ds:uri="http://schemas.microsoft.com/office/2006/metadata/properties"/>
    <ds:schemaRef ds:uri="1a86b4e3-7724-4ee7-9961-4fd9dfc357c2"/>
    <ds:schemaRef ds:uri="http://purl.org/dc/terms/"/>
    <ds:schemaRef ds:uri="http://schemas.openxmlformats.org/package/2006/metadata/core-properties"/>
    <ds:schemaRef ds:uri="http://schemas.microsoft.com/office/2006/documentManagement/types"/>
    <ds:schemaRef ds:uri="a0cc9dee-70a2-47ca-bc6b-f73f31ab4a52"/>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 &amp; Reference Data</vt:lpstr>
      <vt:lpstr>Production GHGRP Facilities</vt:lpstr>
      <vt:lpstr>Production Non-GHGRP Facilities</vt:lpstr>
      <vt:lpstr>Public Data</vt:lpstr>
      <vt:lpstr>Processing</vt:lpstr>
      <vt:lpstr>Transmission &amp; Storage</vt:lpstr>
      <vt:lpstr>Distribution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Fisher, Michele</cp:lastModifiedBy>
  <cp:revision/>
  <dcterms:created xsi:type="dcterms:W3CDTF">2020-06-01T19:14:31Z</dcterms:created>
  <dcterms:modified xsi:type="dcterms:W3CDTF">2021-07-16T16:59:44Z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0x0101000E92BB22EC05AD43BA340B3A5F4706ED</vt:lpwstr>
  </property>
</Properties>
</file>